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20" yWindow="60" windowWidth="20640" windowHeight="8250" tabRatio="767"/>
  </bookViews>
  <sheets>
    <sheet name="Project Schedule" sheetId="5" r:id="rId1"/>
    <sheet name="Budget&amp;Parts-Detailed" sheetId="1" r:id="rId2"/>
    <sheet name="Team Organization" sheetId="6" r:id="rId3"/>
    <sheet name="Status" sheetId="9" r:id="rId4"/>
    <sheet name="Budget&amp;Parts-Generic" sheetId="4" r:id="rId5"/>
    <sheet name="Flight Time-Calculator" sheetId="7" r:id="rId6"/>
    <sheet name="Comparison of MCUs" sheetId="8" r:id="rId7"/>
  </sheets>
  <calcPr calcId="144525"/>
</workbook>
</file>

<file path=xl/calcChain.xml><?xml version="1.0" encoding="utf-8"?>
<calcChain xmlns="http://schemas.openxmlformats.org/spreadsheetml/2006/main">
  <c r="H34" i="7" l="1"/>
  <c r="G34" i="7"/>
  <c r="F34" i="7"/>
  <c r="D32" i="7"/>
  <c r="H31" i="7"/>
  <c r="D30" i="7"/>
  <c r="F21" i="7"/>
  <c r="D19" i="7"/>
  <c r="H18" i="7"/>
  <c r="H21" i="7" s="1"/>
  <c r="D17" i="7"/>
  <c r="G21" i="7"/>
  <c r="F3" i="7"/>
  <c r="F8" i="7"/>
  <c r="G3" i="7"/>
  <c r="G8" i="7" s="1"/>
  <c r="H5" i="7"/>
  <c r="D6" i="7"/>
  <c r="D4" i="7"/>
  <c r="D8" i="7" s="1"/>
  <c r="B10" i="7" s="1"/>
  <c r="B11" i="7" s="1"/>
  <c r="D3" i="7"/>
  <c r="D34" i="7" l="1"/>
  <c r="D21" i="7"/>
  <c r="B23" i="7" s="1"/>
  <c r="B24" i="7" s="1"/>
  <c r="B25" i="7" s="1"/>
  <c r="B36" i="7"/>
  <c r="B37" i="7" s="1"/>
  <c r="B38" i="7" s="1"/>
  <c r="F12" i="1"/>
  <c r="E12" i="4" l="1"/>
  <c r="F19" i="1" l="1"/>
  <c r="F13" i="1"/>
  <c r="F11" i="1"/>
  <c r="F10" i="1"/>
  <c r="F9" i="1"/>
  <c r="F8" i="1"/>
  <c r="F7" i="1"/>
  <c r="F5" i="1"/>
  <c r="F4" i="1"/>
  <c r="F3" i="1"/>
  <c r="F29" i="1" l="1"/>
  <c r="H8" i="7" l="1"/>
  <c r="B12" i="7" l="1"/>
  <c r="E24" i="4"/>
  <c r="E25" i="4"/>
  <c r="E26" i="4"/>
  <c r="E18" i="4"/>
  <c r="E9" i="4"/>
  <c r="E10" i="4"/>
  <c r="E11" i="4"/>
  <c r="E8" i="4"/>
  <c r="E7" i="4"/>
  <c r="E5" i="4"/>
  <c r="E4" i="4"/>
  <c r="E3" i="4"/>
  <c r="E30" i="4" l="1"/>
</calcChain>
</file>

<file path=xl/sharedStrings.xml><?xml version="1.0" encoding="utf-8"?>
<sst xmlns="http://schemas.openxmlformats.org/spreadsheetml/2006/main" count="544" uniqueCount="246">
  <si>
    <t>Category</t>
  </si>
  <si>
    <t>Item</t>
  </si>
  <si>
    <t>Part #</t>
  </si>
  <si>
    <t>QTY</t>
  </si>
  <si>
    <t>Price Ea. ($)</t>
  </si>
  <si>
    <t>Need By Date</t>
  </si>
  <si>
    <t>Website</t>
  </si>
  <si>
    <t>Status</t>
  </si>
  <si>
    <t>…</t>
  </si>
  <si>
    <t>N/A</t>
  </si>
  <si>
    <t>Total $</t>
  </si>
  <si>
    <t>IMU Sensor Unit</t>
  </si>
  <si>
    <t>GPS Unit</t>
  </si>
  <si>
    <t>Embedded Linux Processor</t>
  </si>
  <si>
    <t>Quad:FlightSys</t>
  </si>
  <si>
    <t>Motors</t>
  </si>
  <si>
    <t>Props</t>
  </si>
  <si>
    <t>SD Cards</t>
  </si>
  <si>
    <t>Acquired</t>
  </si>
  <si>
    <t>Frame</t>
  </si>
  <si>
    <t>Battery</t>
  </si>
  <si>
    <t>802.11G Wireless Card</t>
  </si>
  <si>
    <t>High Resolution Webcam</t>
  </si>
  <si>
    <t>Microcontroller Standalone</t>
  </si>
  <si>
    <t>Accelerometer</t>
  </si>
  <si>
    <t>Gyroscope</t>
  </si>
  <si>
    <t>Magnetometer</t>
  </si>
  <si>
    <t>Altimeter</t>
  </si>
  <si>
    <t>Passive Components</t>
  </si>
  <si>
    <t>Active Components</t>
  </si>
  <si>
    <t>Free</t>
  </si>
  <si>
    <t>TOTALS</t>
  </si>
  <si>
    <t>All</t>
  </si>
  <si>
    <t>Microcontroller Launchpad</t>
  </si>
  <si>
    <t>Laptop</t>
  </si>
  <si>
    <t>Power Cable</t>
  </si>
  <si>
    <t>Quad:ControlSys</t>
  </si>
  <si>
    <t>Quad:GuidSys</t>
  </si>
  <si>
    <t>Quad:PCBHardW</t>
  </si>
  <si>
    <t>Ground:GndStat</t>
  </si>
  <si>
    <t>Li-Po Battery (4-5 A-h)</t>
  </si>
  <si>
    <t>RC Controller &amp; Reciever</t>
  </si>
  <si>
    <t>Project Schedule</t>
  </si>
  <si>
    <t>Senior Design 1</t>
  </si>
  <si>
    <t>Phase:</t>
  </si>
  <si>
    <t>Phase 1: Build 1st Generation Copter</t>
  </si>
  <si>
    <t>Week Number:</t>
  </si>
  <si>
    <t>Dates:</t>
  </si>
  <si>
    <t>8/19-8/25</t>
  </si>
  <si>
    <t>8/26-9/1</t>
  </si>
  <si>
    <t>9/2-9/8</t>
  </si>
  <si>
    <t>9/9-9/15</t>
  </si>
  <si>
    <t>9/16-9/22</t>
  </si>
  <si>
    <t>9/23-9/29</t>
  </si>
  <si>
    <t>9/30-10/6</t>
  </si>
  <si>
    <t>10/7-10/13</t>
  </si>
  <si>
    <t>10/14-10/20</t>
  </si>
  <si>
    <t>10/21-10/27</t>
  </si>
  <si>
    <t>10/28-11/3</t>
  </si>
  <si>
    <t>11/4-11/10</t>
  </si>
  <si>
    <t>11/11-11/17</t>
  </si>
  <si>
    <t>11/18-11/24</t>
  </si>
  <si>
    <t>11/25-12/1</t>
  </si>
  <si>
    <t>12/2-12/8</t>
  </si>
  <si>
    <t>Research and Design I</t>
  </si>
  <si>
    <t>Team Formation and Organization</t>
  </si>
  <si>
    <t>Software Design</t>
  </si>
  <si>
    <t>Hardware Design</t>
  </si>
  <si>
    <t>1st Round Parts Acquisition</t>
  </si>
  <si>
    <t>2nd Round Parts Acquisition</t>
  </si>
  <si>
    <t>Software &amp; Hardware Implementation 1</t>
  </si>
  <si>
    <t>RTOS, Peripheral Drivers, and Control Algorithm</t>
  </si>
  <si>
    <t>Assemble Frame, Mount Motors and Electronics</t>
  </si>
  <si>
    <t>Use Microcontroller to Drive Motors &amp; Read input</t>
  </si>
  <si>
    <t>Assembly and Tethered Testing Copter</t>
  </si>
  <si>
    <t>1st Generation Copter Testing</t>
  </si>
  <si>
    <t>Senior Design 2</t>
  </si>
  <si>
    <t>Phase 2: Build 2nd Generation Copter</t>
  </si>
  <si>
    <t>Phase 3: Replicate Copter and Testing</t>
  </si>
  <si>
    <t>1/6-1/12</t>
  </si>
  <si>
    <t>1/13-1/19</t>
  </si>
  <si>
    <t>1/20-1/26</t>
  </si>
  <si>
    <t>1/27-2/2</t>
  </si>
  <si>
    <t>2/3-2/9</t>
  </si>
  <si>
    <t>2/10-2/16</t>
  </si>
  <si>
    <t>2/17-2/23</t>
  </si>
  <si>
    <t>2/24-3/2</t>
  </si>
  <si>
    <t>3/3-3/9</t>
  </si>
  <si>
    <t>3/10-3/16</t>
  </si>
  <si>
    <t>3/17-3/23</t>
  </si>
  <si>
    <t>3/24-3/30</t>
  </si>
  <si>
    <t>3/31-4/6</t>
  </si>
  <si>
    <t>4/7-4/13</t>
  </si>
  <si>
    <t>4/14-4/20</t>
  </si>
  <si>
    <t>4/21-4/27</t>
  </si>
  <si>
    <t>Research and Design II</t>
  </si>
  <si>
    <t>Design PCB</t>
  </si>
  <si>
    <t>Ground Station Software Research</t>
  </si>
  <si>
    <t>Navigation Computer Software Design</t>
  </si>
  <si>
    <t>Software &amp; Hardware Implementation 2</t>
  </si>
  <si>
    <t>Ground Station Software Implementation</t>
  </si>
  <si>
    <t>Navigation Computer Software Implementation</t>
  </si>
  <si>
    <t>Fabricate PCB</t>
  </si>
  <si>
    <t>Mount PCB &amp; Navigation Computer</t>
  </si>
  <si>
    <t>2nd Generation Copter Feature Testing</t>
  </si>
  <si>
    <t>Replicate Copter and Testing</t>
  </si>
  <si>
    <t>Copter Integration</t>
  </si>
  <si>
    <t>Dual Copter Testing</t>
  </si>
  <si>
    <t>Buffer Time</t>
  </si>
  <si>
    <t>Team Member Name</t>
  </si>
  <si>
    <t>Job Title</t>
  </si>
  <si>
    <t>Job Description</t>
  </si>
  <si>
    <t>Software Lead, Team Lead Backup</t>
  </si>
  <si>
    <t>Nathaniel Cain, EE</t>
  </si>
  <si>
    <t>James Donegan, EE</t>
  </si>
  <si>
    <t>James Gregory, EE</t>
  </si>
  <si>
    <t>Wade Henderson, CpE</t>
  </si>
  <si>
    <t>Speed Controller</t>
  </si>
  <si>
    <t>Part</t>
  </si>
  <si>
    <t>Mass (g)</t>
  </si>
  <si>
    <t>Capacity (Ah)</t>
  </si>
  <si>
    <t>Fiber Glass Quadcopter Frame (450mm)</t>
  </si>
  <si>
    <t>Q450</t>
  </si>
  <si>
    <t>Prop Drive 900KV/270W Motor</t>
  </si>
  <si>
    <t>NTM2830S-900</t>
  </si>
  <si>
    <t>Afro 20Amp ESC</t>
  </si>
  <si>
    <t>919200131-0</t>
  </si>
  <si>
    <t>Flight Time (Minutes)</t>
  </si>
  <si>
    <t>Turnigy 4s Lipo Battery</t>
  </si>
  <si>
    <t>N5000.4S.45</t>
  </si>
  <si>
    <t>8x4.5 Propellers</t>
  </si>
  <si>
    <t>Avionics</t>
  </si>
  <si>
    <t>Current (A)</t>
  </si>
  <si>
    <t>Thrust (g)</t>
  </si>
  <si>
    <t>Current Drain (A)</t>
  </si>
  <si>
    <t>Description</t>
  </si>
  <si>
    <t>Propeller Motors</t>
  </si>
  <si>
    <t>Propeller</t>
  </si>
  <si>
    <t>Electronic Speed Controller</t>
  </si>
  <si>
    <t>%Throttle to Keep Static in Air</t>
  </si>
  <si>
    <t>Tiva C Launchpad</t>
  </si>
  <si>
    <t>TM4C123G</t>
  </si>
  <si>
    <t>10 DoF IMU Sensor</t>
  </si>
  <si>
    <t>Misc</t>
  </si>
  <si>
    <t>http://www.ti.com/tool/ek-tm4c123gxl</t>
  </si>
  <si>
    <t>GP-635T</t>
  </si>
  <si>
    <t>50 Channel GPS Reciever</t>
  </si>
  <si>
    <t>https://www.sparkfun.com/products/11571</t>
  </si>
  <si>
    <t>9192000131-0</t>
  </si>
  <si>
    <t>Prop Drive 900kv/270W Motors</t>
  </si>
  <si>
    <t>http://www.hobbyking.com/hobbyking/store/__25081__NTM_Prop_Drive_Series_28_30S_900kv_270w_short_shaft_version_.html</t>
  </si>
  <si>
    <t>http://www.hobbyking.com/hobbyking/store/__43709__Afro_ESC_20Amp_Multi_rotor_Motor_Speed_Controller_SimonK_Firmware_.html</t>
  </si>
  <si>
    <t>http://www.hobbyking.com/hobbyking/store/__46308__8045_SF_Props_2pc_Standard_Rotation_2_pc_RH_Rotation_Red_USA_Warehouse_.html</t>
  </si>
  <si>
    <t>Q450 Glass Fiber Frame (450mm)</t>
  </si>
  <si>
    <t>4S 5000mAh Li-Po Battery</t>
  </si>
  <si>
    <t>http://www.hobbyking.com/hobbyking/store/__24172__Q450_Glass_Fiber_Quadcopter_Frame_450mm.html</t>
  </si>
  <si>
    <t>297000028-0</t>
  </si>
  <si>
    <t>http://www.hobbyking.com/hobbyking/store/__20791__Turnigy_nano_tech_5000mah_4S_45_90C_Lipo_Pack_USA_Warehouse_.html</t>
  </si>
  <si>
    <t>Turnigy Rx/Tx 9ch  controller</t>
  </si>
  <si>
    <t>TX-9X-M1</t>
  </si>
  <si>
    <t>http://www.hobbyking.com/hobbyking/store/__8991__Turnigy_9X_9Ch_Transmitter_w_Module_8ch_Receiver_Mode_1_v2_Firmware_.html</t>
  </si>
  <si>
    <t>Quad:FltContlSys</t>
  </si>
  <si>
    <t>Quad:FltSys</t>
  </si>
  <si>
    <t>Ground:TelStation</t>
  </si>
  <si>
    <t>Quad:PCB_HW</t>
  </si>
  <si>
    <t>RasPi 5MP Camera Board</t>
  </si>
  <si>
    <t>http://www.amazon.com/Raspberry-5MP-Camera-Board-Module/dp/B00E1GGE40/ref=wl_it_dp_o_pd_S_nC?ie=UTF8&amp;colid=3AHXZEFR7P8ZM&amp;coliid=I2D9TFB0V615PM</t>
  </si>
  <si>
    <t>Controls, Processors, Sensors etc.</t>
  </si>
  <si>
    <t>Tiva/Raspi</t>
  </si>
  <si>
    <t>Hardware and Software Integration &amp; Testing 1</t>
  </si>
  <si>
    <t>Completed</t>
  </si>
  <si>
    <t>In Works</t>
  </si>
  <si>
    <t>Behind</t>
  </si>
  <si>
    <t>Future Planned</t>
  </si>
  <si>
    <t>Name</t>
  </si>
  <si>
    <t>Vendor</t>
  </si>
  <si>
    <t>Processor</t>
  </si>
  <si>
    <t>RTOS Support</t>
  </si>
  <si>
    <t>Availiability</t>
  </si>
  <si>
    <t>Price</t>
  </si>
  <si>
    <t>UNO32</t>
  </si>
  <si>
    <t>Digilent</t>
  </si>
  <si>
    <t>No</t>
  </si>
  <si>
    <t>PIC32MX320F128</t>
  </si>
  <si>
    <t>Piccolo Launchpad</t>
  </si>
  <si>
    <t>Texas Instruments</t>
  </si>
  <si>
    <t>Launchpad, Standalone</t>
  </si>
  <si>
    <t>Stellaris Launchpad</t>
  </si>
  <si>
    <t>Launchpad only</t>
  </si>
  <si>
    <t>F28027F</t>
  </si>
  <si>
    <t>TM4C123GH6PMI</t>
  </si>
  <si>
    <t>Yes</t>
  </si>
  <si>
    <t>EK-LMF120XL</t>
  </si>
  <si>
    <t>HXT 4mm to 4 X 3.5mm bullet Multistar ESC Power Breakout Cable</t>
  </si>
  <si>
    <t>http://www.hobbyking.com/hobbyking/store/uh_viewitem.asp?idproduct=25483&amp;aff=588847</t>
  </si>
  <si>
    <t>Qty</t>
  </si>
  <si>
    <t>Prop Drive 800KV/300W Motor</t>
  </si>
  <si>
    <t>Prop Drive 1000KV/235W Motor</t>
  </si>
  <si>
    <t>https://www.sparkfun.com/products/10724</t>
  </si>
  <si>
    <t>NOT STARTED</t>
  </si>
  <si>
    <t>x</t>
  </si>
  <si>
    <t xml:space="preserve">          Final Paper/Website</t>
  </si>
  <si>
    <t>ALMOST</t>
  </si>
  <si>
    <t xml:space="preserve">          TEST DATA</t>
  </si>
  <si>
    <t xml:space="preserve">          Final Presentation</t>
  </si>
  <si>
    <t>DONE</t>
  </si>
  <si>
    <t xml:space="preserve">          Committee Formation</t>
  </si>
  <si>
    <t xml:space="preserve">          Conference Paper</t>
  </si>
  <si>
    <t xml:space="preserve">          Fix PDR</t>
  </si>
  <si>
    <t>DOCUMENTATION</t>
  </si>
  <si>
    <t xml:space="preserve">          Image Stitching</t>
  </si>
  <si>
    <t xml:space="preserve">          Linux Interfacing</t>
  </si>
  <si>
    <t xml:space="preserve">          DTN, P2P Wireless Network</t>
  </si>
  <si>
    <t xml:space="preserve">          GUI, Ground Station Software, Control</t>
  </si>
  <si>
    <t>GROUND STATION</t>
  </si>
  <si>
    <t xml:space="preserve">          Mounting</t>
  </si>
  <si>
    <t xml:space="preserve">          Testing</t>
  </si>
  <si>
    <t xml:space="preserve">          Order, Populate</t>
  </si>
  <si>
    <t xml:space="preserve">          Routing, Layout</t>
  </si>
  <si>
    <t xml:space="preserve">          Circuit Design</t>
  </si>
  <si>
    <t xml:space="preserve">PCB </t>
  </si>
  <si>
    <t xml:space="preserve">          Navigation, Autonomous</t>
  </si>
  <si>
    <t xml:space="preserve">          Telemetry Software</t>
  </si>
  <si>
    <t xml:space="preserve">          Pi Cam</t>
  </si>
  <si>
    <t xml:space="preserve">          UART, Parsing</t>
  </si>
  <si>
    <t>RASPBERRY PI (Navigation Computer)</t>
  </si>
  <si>
    <t xml:space="preserve">          GPS Drivers, Altimeter, A/D Code</t>
  </si>
  <si>
    <t xml:space="preserve">          Control System(Roll/Pitch, Yaw)</t>
  </si>
  <si>
    <t xml:space="preserve">          Motor Control, Reciever Input</t>
  </si>
  <si>
    <t xml:space="preserve">          RTOS, Sensor Drivers</t>
  </si>
  <si>
    <t>TIVA C (Flight Computer)</t>
  </si>
  <si>
    <t>Parts Acquisition</t>
  </si>
  <si>
    <t>STATUS</t>
  </si>
  <si>
    <t>Need-By</t>
  </si>
  <si>
    <t>Gregory</t>
  </si>
  <si>
    <t>Donnegan</t>
  </si>
  <si>
    <t>Wade</t>
  </si>
  <si>
    <t>Nate</t>
  </si>
  <si>
    <t>ITEM</t>
  </si>
  <si>
    <t>PCB Lead, Hardware Backup</t>
  </si>
  <si>
    <t>Hardware Lead, Power Lead</t>
  </si>
  <si>
    <t>Team Lead, Control Sys Lead</t>
  </si>
  <si>
    <t>Power Distribution, Hardware Layout, Integration, Document Tracking</t>
  </si>
  <si>
    <t xml:space="preserve"> PCB design, Wiring, Control Backup</t>
  </si>
  <si>
    <t xml:space="preserve"> Team Lead, Control Systems, Avionics, DTN Lead, NASA liason </t>
  </si>
  <si>
    <t>Software org, Firmare, RTOS Implementation, Ground Station GUI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</si>
</sst>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2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9C65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0" borderId="1" xfId="0" applyFont="1" applyBorder="1"/>
    <xf numFmtId="0" fontId="6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8" fontId="0" fillId="0" borderId="1" xfId="0" applyNumberFormat="1" applyFont="1" applyBorder="1" applyAlignment="1">
      <alignment horizontal="center" vertical="center"/>
    </xf>
    <xf numFmtId="14" fontId="4" fillId="0" borderId="1" xfId="4" applyNumberFormat="1" applyFont="1" applyBorder="1" applyAlignment="1">
      <alignment horizontal="center" vertical="center"/>
    </xf>
    <xf numFmtId="8" fontId="0" fillId="0" borderId="1" xfId="0" applyNumberFormat="1" applyBorder="1"/>
    <xf numFmtId="0" fontId="7" fillId="0" borderId="1" xfId="0" applyFont="1" applyBorder="1" applyAlignment="1">
      <alignment horizontal="center"/>
    </xf>
    <xf numFmtId="0" fontId="1" fillId="2" borderId="1" xfId="1" applyFont="1" applyBorder="1"/>
    <xf numFmtId="6" fontId="0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8" fontId="8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9" fillId="4" borderId="1" xfId="3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4" applyBorder="1" applyAlignment="1">
      <alignment horizontal="center" vertical="center"/>
    </xf>
    <xf numFmtId="0" fontId="0" fillId="0" borderId="1" xfId="0" applyBorder="1" applyAlignment="1">
      <alignment horizontal="left"/>
    </xf>
    <xf numFmtId="8" fontId="0" fillId="0" borderId="1" xfId="0" applyNumberFormat="1" applyBorder="1" applyAlignment="1">
      <alignment horizontal="center" vertical="center"/>
    </xf>
    <xf numFmtId="14" fontId="4" fillId="0" borderId="1" xfId="4" applyNumberForma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" fillId="2" borderId="1" xfId="1" applyBorder="1"/>
    <xf numFmtId="0" fontId="10" fillId="6" borderId="2" xfId="0" applyFont="1" applyFill="1" applyBorder="1"/>
    <xf numFmtId="0" fontId="10" fillId="6" borderId="3" xfId="0" applyFont="1" applyFill="1" applyBorder="1"/>
    <xf numFmtId="0" fontId="0" fillId="7" borderId="4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0" fontId="11" fillId="8" borderId="13" xfId="0" applyFont="1" applyFill="1" applyBorder="1"/>
    <xf numFmtId="0" fontId="11" fillId="8" borderId="14" xfId="0" applyFont="1" applyFill="1" applyBorder="1"/>
    <xf numFmtId="0" fontId="0" fillId="0" borderId="17" xfId="0" applyBorder="1"/>
    <xf numFmtId="0" fontId="0" fillId="0" borderId="18" xfId="0" applyBorder="1"/>
    <xf numFmtId="0" fontId="11" fillId="8" borderId="19" xfId="0" applyFont="1" applyFill="1" applyBorder="1"/>
    <xf numFmtId="0" fontId="11" fillId="8" borderId="20" xfId="0" applyFont="1" applyFill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10" fillId="6" borderId="7" xfId="0" applyFont="1" applyFill="1" applyBorder="1"/>
    <xf numFmtId="0" fontId="12" fillId="7" borderId="30" xfId="0" applyFont="1" applyFill="1" applyBorder="1" applyAlignment="1">
      <alignment horizontal="center" vertical="center"/>
    </xf>
    <xf numFmtId="14" fontId="12" fillId="7" borderId="12" xfId="0" applyNumberFormat="1" applyFont="1" applyFill="1" applyBorder="1" applyAlignment="1">
      <alignment horizontal="center" vertical="center"/>
    </xf>
    <xf numFmtId="0" fontId="11" fillId="8" borderId="31" xfId="0" applyFont="1" applyFill="1" applyBorder="1"/>
    <xf numFmtId="0" fontId="11" fillId="8" borderId="32" xfId="0" applyFont="1" applyFill="1" applyBorder="1"/>
    <xf numFmtId="0" fontId="0" fillId="0" borderId="36" xfId="0" applyBorder="1"/>
    <xf numFmtId="0" fontId="0" fillId="0" borderId="37" xfId="0" applyBorder="1"/>
    <xf numFmtId="0" fontId="11" fillId="8" borderId="38" xfId="0" applyFont="1" applyFill="1" applyBorder="1"/>
    <xf numFmtId="0" fontId="11" fillId="8" borderId="39" xfId="0" applyFont="1" applyFill="1" applyBorder="1"/>
    <xf numFmtId="0" fontId="0" fillId="0" borderId="40" xfId="0" applyBorder="1"/>
    <xf numFmtId="0" fontId="0" fillId="0" borderId="41" xfId="0" applyBorder="1"/>
    <xf numFmtId="0" fontId="13" fillId="5" borderId="1" xfId="0" applyFont="1" applyFill="1" applyBorder="1" applyAlignment="1">
      <alignment horizontal="center" vertical="center"/>
    </xf>
    <xf numFmtId="0" fontId="0" fillId="0" borderId="0" xfId="0" applyBorder="1"/>
    <xf numFmtId="0" fontId="14" fillId="0" borderId="0" xfId="5"/>
    <xf numFmtId="0" fontId="5" fillId="0" borderId="0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11" fillId="7" borderId="2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15" fillId="0" borderId="0" xfId="5" applyFont="1"/>
    <xf numFmtId="0" fontId="15" fillId="0" borderId="0" xfId="5" applyFont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2" fillId="11" borderId="10" xfId="0" applyFont="1" applyFill="1" applyBorder="1" applyAlignment="1">
      <alignment horizontal="center" vertical="center"/>
    </xf>
    <xf numFmtId="0" fontId="12" fillId="11" borderId="11" xfId="0" applyFont="1" applyFill="1" applyBorder="1" applyAlignment="1">
      <alignment horizontal="center" vertical="center"/>
    </xf>
    <xf numFmtId="0" fontId="0" fillId="0" borderId="43" xfId="0" applyBorder="1"/>
    <xf numFmtId="0" fontId="0" fillId="0" borderId="44" xfId="0" applyBorder="1"/>
    <xf numFmtId="0" fontId="0" fillId="10" borderId="1" xfId="0" applyFill="1" applyBorder="1" applyAlignment="1">
      <alignment horizontal="center"/>
    </xf>
    <xf numFmtId="0" fontId="1" fillId="2" borderId="0" xfId="1" applyBorder="1"/>
    <xf numFmtId="0" fontId="3" fillId="4" borderId="0" xfId="3" applyBorder="1"/>
    <xf numFmtId="0" fontId="2" fillId="3" borderId="0" xfId="2" applyBorder="1"/>
    <xf numFmtId="0" fontId="0" fillId="9" borderId="0" xfId="0" applyFill="1"/>
    <xf numFmtId="0" fontId="16" fillId="11" borderId="12" xfId="2" applyFont="1" applyFill="1" applyBorder="1" applyAlignment="1">
      <alignment horizontal="center" vertical="center"/>
    </xf>
    <xf numFmtId="0" fontId="12" fillId="11" borderId="12" xfId="0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14" fillId="0" borderId="1" xfId="5" applyBorder="1" applyAlignment="1">
      <alignment horizontal="left"/>
    </xf>
    <xf numFmtId="0" fontId="0" fillId="0" borderId="0" xfId="0" applyBorder="1" applyAlignment="1">
      <alignment horizontal="center"/>
    </xf>
    <xf numFmtId="0" fontId="14" fillId="0" borderId="0" xfId="5" applyAlignment="1">
      <alignment horizontal="left"/>
    </xf>
    <xf numFmtId="0" fontId="1" fillId="2" borderId="29" xfId="1" applyBorder="1" applyAlignment="1"/>
    <xf numFmtId="0" fontId="1" fillId="2" borderId="15" xfId="1" applyBorder="1" applyAlignment="1"/>
    <xf numFmtId="0" fontId="1" fillId="2" borderId="16" xfId="1" applyBorder="1" applyAlignment="1"/>
    <xf numFmtId="0" fontId="1" fillId="2" borderId="2" xfId="1" applyBorder="1" applyAlignment="1"/>
    <xf numFmtId="0" fontId="1" fillId="2" borderId="3" xfId="1" applyBorder="1" applyAlignment="1"/>
    <xf numFmtId="0" fontId="1" fillId="2" borderId="4" xfId="1" applyBorder="1" applyAlignment="1"/>
    <xf numFmtId="0" fontId="3" fillId="4" borderId="7" xfId="3" applyBorder="1" applyAlignment="1">
      <alignment horizontal="center"/>
    </xf>
    <xf numFmtId="0" fontId="2" fillId="3" borderId="2" xfId="2" applyBorder="1" applyAlignment="1">
      <alignment horizontal="center"/>
    </xf>
    <xf numFmtId="0" fontId="2" fillId="3" borderId="3" xfId="2" applyBorder="1" applyAlignment="1">
      <alignment horizontal="center"/>
    </xf>
    <xf numFmtId="0" fontId="2" fillId="3" borderId="4" xfId="2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11" fillId="13" borderId="1" xfId="0" applyFont="1" applyFill="1" applyBorder="1" applyAlignment="1">
      <alignment horizontal="center" vertical="center"/>
    </xf>
    <xf numFmtId="0" fontId="20" fillId="5" borderId="44" xfId="0" applyFont="1" applyFill="1" applyBorder="1"/>
    <xf numFmtId="0" fontId="11" fillId="5" borderId="44" xfId="0" applyFont="1" applyFill="1" applyBorder="1" applyAlignment="1">
      <alignment horizontal="center"/>
    </xf>
    <xf numFmtId="0" fontId="20" fillId="5" borderId="44" xfId="0" applyFont="1" applyFill="1" applyBorder="1" applyAlignment="1">
      <alignment horizontal="center"/>
    </xf>
    <xf numFmtId="0" fontId="18" fillId="5" borderId="44" xfId="0" applyFont="1" applyFill="1" applyBorder="1" applyAlignment="1">
      <alignment horizontal="center"/>
    </xf>
    <xf numFmtId="0" fontId="20" fillId="5" borderId="0" xfId="0" applyFont="1" applyFill="1"/>
    <xf numFmtId="0" fontId="11" fillId="5" borderId="0" xfId="0" applyFont="1" applyFill="1" applyAlignment="1">
      <alignment horizontal="center"/>
    </xf>
    <xf numFmtId="0" fontId="20" fillId="5" borderId="0" xfId="0" applyFont="1" applyFill="1" applyAlignment="1">
      <alignment horizontal="center"/>
    </xf>
    <xf numFmtId="0" fontId="20" fillId="0" borderId="0" xfId="0" applyFont="1"/>
    <xf numFmtId="0" fontId="1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9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21" fillId="5" borderId="0" xfId="0" applyFont="1" applyFill="1"/>
    <xf numFmtId="0" fontId="22" fillId="5" borderId="0" xfId="0" applyFont="1" applyFill="1" applyAlignment="1">
      <alignment horizontal="center"/>
    </xf>
    <xf numFmtId="0" fontId="21" fillId="5" borderId="0" xfId="0" applyFont="1" applyFill="1" applyAlignment="1">
      <alignment horizontal="center"/>
    </xf>
    <xf numFmtId="0" fontId="11" fillId="9" borderId="0" xfId="0" applyFont="1" applyFill="1" applyAlignment="1">
      <alignment horizontal="center"/>
    </xf>
    <xf numFmtId="0" fontId="22" fillId="9" borderId="0" xfId="0" applyFont="1" applyFill="1" applyAlignment="1">
      <alignment horizontal="center"/>
    </xf>
    <xf numFmtId="16" fontId="20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1" fillId="2" borderId="37" xfId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5" xfId="0" applyBorder="1" applyAlignment="1">
      <alignment horizontal="center"/>
    </xf>
    <xf numFmtId="0" fontId="14" fillId="0" borderId="25" xfId="5" applyBorder="1" applyAlignment="1">
      <alignment horizontal="center"/>
    </xf>
    <xf numFmtId="0" fontId="0" fillId="0" borderId="17" xfId="0" applyBorder="1" applyAlignment="1">
      <alignment horizontal="center"/>
    </xf>
    <xf numFmtId="0" fontId="2" fillId="3" borderId="2" xfId="2" applyBorder="1" applyAlignment="1">
      <alignment horizontal="center"/>
    </xf>
    <xf numFmtId="0" fontId="2" fillId="3" borderId="3" xfId="2" applyBorder="1" applyAlignment="1">
      <alignment horizontal="center"/>
    </xf>
    <xf numFmtId="0" fontId="2" fillId="3" borderId="4" xfId="2" applyBorder="1" applyAlignment="1">
      <alignment horizontal="center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1" fillId="2" borderId="2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4" xfId="1" applyBorder="1" applyAlignment="1">
      <alignment horizontal="center"/>
    </xf>
    <xf numFmtId="0" fontId="1" fillId="2" borderId="15" xfId="1" applyBorder="1" applyAlignment="1">
      <alignment horizontal="center" vertical="center"/>
    </xf>
    <xf numFmtId="0" fontId="1" fillId="2" borderId="16" xfId="1" applyBorder="1" applyAlignment="1">
      <alignment horizontal="center" vertical="center"/>
    </xf>
    <xf numFmtId="0" fontId="1" fillId="2" borderId="3" xfId="1" applyBorder="1" applyAlignment="1">
      <alignment horizontal="center" vertical="center"/>
    </xf>
    <xf numFmtId="0" fontId="1" fillId="2" borderId="24" xfId="1" applyBorder="1" applyAlignment="1">
      <alignment horizontal="center" vertical="center"/>
    </xf>
    <xf numFmtId="0" fontId="1" fillId="2" borderId="29" xfId="1" applyBorder="1" applyAlignment="1">
      <alignment horizontal="center"/>
    </xf>
    <xf numFmtId="0" fontId="1" fillId="2" borderId="15" xfId="1" applyBorder="1" applyAlignment="1">
      <alignment horizontal="center"/>
    </xf>
    <xf numFmtId="0" fontId="1" fillId="2" borderId="0" xfId="1" applyBorder="1" applyAlignment="1">
      <alignment horizontal="center"/>
    </xf>
    <xf numFmtId="0" fontId="1" fillId="2" borderId="16" xfId="1" applyBorder="1" applyAlignment="1">
      <alignment horizontal="center"/>
    </xf>
    <xf numFmtId="0" fontId="3" fillId="4" borderId="2" xfId="3" applyBorder="1" applyAlignment="1">
      <alignment horizontal="center"/>
    </xf>
    <xf numFmtId="0" fontId="3" fillId="4" borderId="3" xfId="3" applyBorder="1" applyAlignment="1">
      <alignment horizontal="center"/>
    </xf>
    <xf numFmtId="0" fontId="3" fillId="4" borderId="4" xfId="3" applyBorder="1" applyAlignment="1">
      <alignment horizontal="center"/>
    </xf>
    <xf numFmtId="0" fontId="1" fillId="2" borderId="33" xfId="1" applyBorder="1" applyAlignment="1">
      <alignment horizontal="center"/>
    </xf>
    <xf numFmtId="0" fontId="1" fillId="2" borderId="34" xfId="1" applyBorder="1" applyAlignment="1">
      <alignment horizontal="center"/>
    </xf>
    <xf numFmtId="0" fontId="1" fillId="2" borderId="35" xfId="1" applyBorder="1" applyAlignment="1">
      <alignment horizontal="center"/>
    </xf>
    <xf numFmtId="0" fontId="1" fillId="2" borderId="5" xfId="1" applyBorder="1" applyAlignment="1">
      <alignment horizontal="center"/>
    </xf>
    <xf numFmtId="0" fontId="0" fillId="0" borderId="42" xfId="0" applyBorder="1" applyAlignment="1">
      <alignment horizontal="center" vertical="top"/>
    </xf>
    <xf numFmtId="0" fontId="0" fillId="0" borderId="45" xfId="0" applyBorder="1" applyAlignment="1">
      <alignment horizontal="center" vertical="top"/>
    </xf>
  </cellXfs>
  <cellStyles count="6">
    <cellStyle name="Bad" xfId="2" builtinId="27"/>
    <cellStyle name="Good" xfId="1" builtinId="26"/>
    <cellStyle name="Hyperlink" xfId="5" builtinId="8"/>
    <cellStyle name="Neutral" xfId="3" builtinId="28"/>
    <cellStyle name="Normal" xfId="0" builtinId="0"/>
    <cellStyle name="Warning Text" xfId="4" builtin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obbyking.com/hobbyking/store/uh_viewitem.asp?idproduct=25483&amp;aff=588847" TargetMode="External"/><Relationship Id="rId3" Type="http://schemas.openxmlformats.org/officeDocument/2006/relationships/hyperlink" Target="http://www.hobbyking.com/hobbyking/store/__25081__NTM_Prop_Drive_Series_28_30S_900kv_270w_short_shaft_version_.html" TargetMode="External"/><Relationship Id="rId7" Type="http://schemas.openxmlformats.org/officeDocument/2006/relationships/hyperlink" Target="http://www.hobbyking.com/hobbyking/store/__20791__Turnigy_nano_tech_5000mah_4S_45_90C_Lipo_Pack_USA_Warehouse_.html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s://www.sparkfun.com/products/11571" TargetMode="External"/><Relationship Id="rId1" Type="http://schemas.openxmlformats.org/officeDocument/2006/relationships/hyperlink" Target="http://www.ti.com/tool/ek-tm4c123gxl" TargetMode="External"/><Relationship Id="rId6" Type="http://schemas.openxmlformats.org/officeDocument/2006/relationships/hyperlink" Target="http://www.hobbyking.com/hobbyking/store/__24172__Q450_Glass_Fiber_Quadcopter_Frame_450mm.html" TargetMode="External"/><Relationship Id="rId11" Type="http://schemas.openxmlformats.org/officeDocument/2006/relationships/hyperlink" Target="https://www.sparkfun.com/products/10724" TargetMode="External"/><Relationship Id="rId5" Type="http://schemas.openxmlformats.org/officeDocument/2006/relationships/hyperlink" Target="http://www.hobbyking.com/hobbyking/store/__46308__8045_SF_Props_2pc_Standard_Rotation_2_pc_RH_Rotation_Red_USA_Warehouse_.html" TargetMode="External"/><Relationship Id="rId10" Type="http://schemas.openxmlformats.org/officeDocument/2006/relationships/hyperlink" Target="http://www.hobbyking.com/hobbyking/store/__8991__Turnigy_9X_9Ch_Transmitter_w_Module_8ch_Receiver_Mode_1_v2_Firmware_.html" TargetMode="External"/><Relationship Id="rId4" Type="http://schemas.openxmlformats.org/officeDocument/2006/relationships/hyperlink" Target="http://www.hobbyking.com/hobbyking/store/__43709__Afro_ESC_20Amp_Multi_rotor_Motor_Speed_Controller_SimonK_Firmware_.html" TargetMode="External"/><Relationship Id="rId9" Type="http://schemas.openxmlformats.org/officeDocument/2006/relationships/hyperlink" Target="http://www.amazon.com/Raspberry-5MP-Camera-Board-Module/dp/B00E1GGE40/ref=wl_it_dp_o_pd_S_nC?ie=UTF8&amp;colid=3AHXZEFR7P8ZM&amp;coliid=I2D9TFB0V615P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abSelected="1" zoomScale="80" zoomScaleNormal="80" workbookViewId="0">
      <selection activeCell="U18" sqref="U18"/>
    </sheetView>
  </sheetViews>
  <sheetFormatPr defaultRowHeight="15" x14ac:dyDescent="0.25"/>
  <cols>
    <col min="1" max="1" width="12" customWidth="1"/>
    <col min="2" max="2" width="44" customWidth="1"/>
    <col min="3" max="18" width="8.28515625" customWidth="1"/>
  </cols>
  <sheetData>
    <row r="1" spans="1:20" ht="21.75" thickBot="1" x14ac:dyDescent="0.4">
      <c r="A1" s="29" t="s">
        <v>42</v>
      </c>
      <c r="B1" s="30"/>
      <c r="C1" s="131" t="s">
        <v>43</v>
      </c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3"/>
    </row>
    <row r="2" spans="1:20" ht="12" customHeight="1" thickBot="1" x14ac:dyDescent="0.3">
      <c r="A2" s="134" t="s">
        <v>44</v>
      </c>
      <c r="B2" s="135"/>
      <c r="C2" s="129" t="s">
        <v>45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30"/>
      <c r="T2" s="75" t="s">
        <v>170</v>
      </c>
    </row>
    <row r="3" spans="1:20" ht="12" customHeight="1" thickBot="1" x14ac:dyDescent="0.3">
      <c r="A3" s="134" t="s">
        <v>46</v>
      </c>
      <c r="B3" s="135"/>
      <c r="C3" s="31">
        <v>1</v>
      </c>
      <c r="D3" s="32">
        <v>2</v>
      </c>
      <c r="E3" s="32">
        <v>3</v>
      </c>
      <c r="F3" s="32">
        <v>4</v>
      </c>
      <c r="G3" s="32">
        <v>5</v>
      </c>
      <c r="H3" s="32">
        <v>6</v>
      </c>
      <c r="I3" s="32">
        <v>7</v>
      </c>
      <c r="J3" s="32">
        <v>8</v>
      </c>
      <c r="K3" s="32">
        <v>9</v>
      </c>
      <c r="L3" s="32">
        <v>10</v>
      </c>
      <c r="M3" s="32">
        <v>11</v>
      </c>
      <c r="N3" s="32">
        <v>12</v>
      </c>
      <c r="O3" s="32">
        <v>13</v>
      </c>
      <c r="P3" s="32">
        <v>14</v>
      </c>
      <c r="Q3" s="32">
        <v>15</v>
      </c>
      <c r="R3" s="32">
        <v>16</v>
      </c>
      <c r="T3" s="76" t="s">
        <v>171</v>
      </c>
    </row>
    <row r="4" spans="1:20" ht="12" customHeight="1" thickBot="1" x14ac:dyDescent="0.3">
      <c r="A4" s="136" t="s">
        <v>47</v>
      </c>
      <c r="B4" s="137"/>
      <c r="C4" s="70" t="s">
        <v>48</v>
      </c>
      <c r="D4" s="71" t="s">
        <v>49</v>
      </c>
      <c r="E4" s="71" t="s">
        <v>50</v>
      </c>
      <c r="F4" s="71" t="s">
        <v>51</v>
      </c>
      <c r="G4" s="71" t="s">
        <v>52</v>
      </c>
      <c r="H4" s="71" t="s">
        <v>53</v>
      </c>
      <c r="I4" s="71" t="s">
        <v>54</v>
      </c>
      <c r="J4" s="71" t="s">
        <v>55</v>
      </c>
      <c r="K4" s="71" t="s">
        <v>56</v>
      </c>
      <c r="L4" s="79" t="s">
        <v>57</v>
      </c>
      <c r="M4" s="80" t="s">
        <v>58</v>
      </c>
      <c r="N4" s="33" t="s">
        <v>59</v>
      </c>
      <c r="O4" s="33" t="s">
        <v>60</v>
      </c>
      <c r="P4" s="33" t="s">
        <v>61</v>
      </c>
      <c r="Q4" s="33" t="s">
        <v>62</v>
      </c>
      <c r="R4" s="33" t="s">
        <v>63</v>
      </c>
      <c r="T4" s="77" t="s">
        <v>172</v>
      </c>
    </row>
    <row r="5" spans="1:20" ht="12" customHeight="1" thickTop="1" thickBot="1" x14ac:dyDescent="0.3">
      <c r="A5" s="34" t="s">
        <v>64</v>
      </c>
      <c r="B5" s="35"/>
      <c r="C5" s="141"/>
      <c r="D5" s="141"/>
      <c r="E5" s="141"/>
      <c r="F5" s="141"/>
      <c r="G5" s="141"/>
      <c r="H5" s="141"/>
      <c r="I5" s="141"/>
      <c r="J5" s="141"/>
      <c r="K5" s="142"/>
      <c r="L5" s="36"/>
      <c r="M5" s="37"/>
      <c r="N5" s="37"/>
      <c r="O5" s="37"/>
      <c r="P5" s="37"/>
      <c r="Q5" s="37"/>
      <c r="R5" s="37"/>
      <c r="T5" s="78" t="s">
        <v>173</v>
      </c>
    </row>
    <row r="6" spans="1:20" ht="12" customHeight="1" thickBot="1" x14ac:dyDescent="0.3">
      <c r="A6" s="38"/>
      <c r="B6" s="39" t="s">
        <v>65</v>
      </c>
      <c r="C6" s="143"/>
      <c r="D6" s="143"/>
      <c r="E6" s="144"/>
      <c r="F6" s="40"/>
      <c r="G6" s="41"/>
      <c r="H6" s="41"/>
      <c r="I6" s="41"/>
      <c r="J6" s="41"/>
      <c r="K6" s="41"/>
      <c r="L6" s="44"/>
      <c r="M6" s="20"/>
      <c r="N6" s="20"/>
      <c r="O6" s="20"/>
      <c r="P6" s="20"/>
      <c r="Q6" s="20"/>
      <c r="R6" s="20"/>
    </row>
    <row r="7" spans="1:20" ht="12" customHeight="1" thickBot="1" x14ac:dyDescent="0.3">
      <c r="A7" s="38"/>
      <c r="B7" s="39" t="s">
        <v>66</v>
      </c>
      <c r="C7" s="36"/>
      <c r="D7" s="42"/>
      <c r="E7" s="138"/>
      <c r="F7" s="139"/>
      <c r="G7" s="139"/>
      <c r="H7" s="139"/>
      <c r="I7" s="139"/>
      <c r="J7" s="139"/>
      <c r="K7" s="140"/>
      <c r="L7" s="45"/>
      <c r="M7" s="45"/>
      <c r="N7" s="20"/>
      <c r="O7" s="20"/>
      <c r="P7" s="20"/>
      <c r="Q7" s="20"/>
      <c r="R7" s="20"/>
    </row>
    <row r="8" spans="1:20" ht="12" customHeight="1" thickBot="1" x14ac:dyDescent="0.3">
      <c r="A8" s="38"/>
      <c r="B8" s="39" t="s">
        <v>67</v>
      </c>
      <c r="C8" s="45"/>
      <c r="D8" s="46"/>
      <c r="E8" s="145"/>
      <c r="F8" s="146"/>
      <c r="G8" s="147"/>
      <c r="H8" s="147"/>
      <c r="I8" s="147"/>
      <c r="J8" s="147"/>
      <c r="K8" s="148"/>
      <c r="L8" s="36"/>
      <c r="M8" s="20"/>
      <c r="N8" s="20"/>
      <c r="O8" s="20"/>
      <c r="P8" s="20"/>
      <c r="Q8" s="20"/>
      <c r="R8" s="20"/>
    </row>
    <row r="9" spans="1:20" ht="12" customHeight="1" thickBot="1" x14ac:dyDescent="0.3">
      <c r="A9" s="38"/>
      <c r="B9" s="39" t="s">
        <v>68</v>
      </c>
      <c r="C9" s="45"/>
      <c r="D9" s="20"/>
      <c r="E9" s="37"/>
      <c r="F9" s="42"/>
      <c r="G9" s="138"/>
      <c r="H9" s="139"/>
      <c r="I9" s="139"/>
      <c r="J9" s="140"/>
      <c r="K9" s="40"/>
      <c r="L9" s="44"/>
      <c r="M9" s="44"/>
      <c r="N9" s="44"/>
      <c r="O9" s="44"/>
      <c r="P9" s="44"/>
      <c r="Q9" s="44"/>
      <c r="R9" s="20"/>
    </row>
    <row r="10" spans="1:20" ht="12" customHeight="1" thickBot="1" x14ac:dyDescent="0.3">
      <c r="A10" s="38" t="s">
        <v>70</v>
      </c>
      <c r="B10" s="39"/>
      <c r="C10" s="45"/>
      <c r="D10" s="20"/>
      <c r="E10" s="20"/>
      <c r="F10" s="20"/>
      <c r="G10" s="37"/>
      <c r="H10" s="42"/>
      <c r="I10" s="41"/>
      <c r="J10" s="72"/>
      <c r="K10" s="88"/>
      <c r="L10" s="89"/>
      <c r="M10" s="89"/>
      <c r="N10" s="89"/>
      <c r="O10" s="89"/>
      <c r="P10" s="89"/>
      <c r="Q10" s="90"/>
      <c r="R10" s="45"/>
    </row>
    <row r="11" spans="1:20" ht="12" customHeight="1" thickBot="1" x14ac:dyDescent="0.3">
      <c r="A11" s="38"/>
      <c r="B11" s="39" t="s">
        <v>71</v>
      </c>
      <c r="C11" s="45"/>
      <c r="D11" s="20"/>
      <c r="E11" s="20"/>
      <c r="F11" s="20"/>
      <c r="G11" s="20"/>
      <c r="H11" s="46"/>
      <c r="I11" s="44"/>
      <c r="J11" s="53"/>
      <c r="K11" s="88"/>
      <c r="L11" s="89"/>
      <c r="M11" s="89"/>
      <c r="N11" s="89"/>
      <c r="O11" s="89"/>
      <c r="P11" s="89"/>
      <c r="Q11" s="90"/>
      <c r="R11" s="20"/>
    </row>
    <row r="12" spans="1:20" ht="12" customHeight="1" thickBot="1" x14ac:dyDescent="0.3">
      <c r="A12" s="38"/>
      <c r="B12" s="39" t="s">
        <v>69</v>
      </c>
      <c r="C12" s="45"/>
      <c r="D12" s="20"/>
      <c r="E12" s="20"/>
      <c r="F12" s="20"/>
      <c r="G12" s="37"/>
      <c r="H12" s="42"/>
      <c r="I12" s="20"/>
      <c r="J12" s="46"/>
      <c r="K12" s="37"/>
      <c r="L12" s="42"/>
      <c r="M12" s="85"/>
      <c r="N12" s="86"/>
      <c r="O12" s="86"/>
      <c r="P12" s="87"/>
      <c r="Q12" s="37"/>
      <c r="R12" s="20"/>
    </row>
    <row r="13" spans="1:20" ht="12" customHeight="1" thickBot="1" x14ac:dyDescent="0.3">
      <c r="A13" s="38"/>
      <c r="B13" s="39" t="s">
        <v>72</v>
      </c>
      <c r="C13" s="45"/>
      <c r="D13" s="20"/>
      <c r="E13" s="20"/>
      <c r="F13" s="20"/>
      <c r="G13" s="20"/>
      <c r="H13" s="20"/>
      <c r="I13" s="37"/>
      <c r="J13" s="42"/>
      <c r="K13" s="44"/>
      <c r="L13" s="53"/>
      <c r="M13" s="88"/>
      <c r="N13" s="89"/>
      <c r="O13" s="89"/>
      <c r="P13" s="90"/>
      <c r="Q13" s="20"/>
      <c r="R13" s="20"/>
    </row>
    <row r="14" spans="1:20" ht="12" customHeight="1" thickBot="1" x14ac:dyDescent="0.3">
      <c r="A14" s="38" t="s">
        <v>169</v>
      </c>
      <c r="B14" s="39"/>
      <c r="C14" s="45"/>
      <c r="D14" s="20"/>
      <c r="E14" s="20"/>
      <c r="F14" s="20"/>
      <c r="G14" s="20"/>
      <c r="H14" s="20"/>
      <c r="I14" s="20"/>
      <c r="J14" s="46"/>
      <c r="K14" s="20"/>
      <c r="L14" s="20"/>
      <c r="M14" s="42"/>
      <c r="N14" s="138"/>
      <c r="O14" s="139"/>
      <c r="P14" s="139"/>
      <c r="Q14" s="139"/>
      <c r="R14" s="140"/>
    </row>
    <row r="15" spans="1:20" ht="12" customHeight="1" thickBot="1" x14ac:dyDescent="0.3">
      <c r="A15" s="38"/>
      <c r="B15" s="39" t="s">
        <v>73</v>
      </c>
      <c r="C15" s="45"/>
      <c r="D15" s="20"/>
      <c r="E15" s="20"/>
      <c r="F15" s="20"/>
      <c r="G15" s="20"/>
      <c r="H15" s="20"/>
      <c r="I15" s="20"/>
      <c r="J15" s="46"/>
      <c r="K15" s="74"/>
      <c r="L15" s="20"/>
      <c r="M15" s="46"/>
      <c r="N15" s="138"/>
      <c r="O15" s="139"/>
      <c r="P15" s="139"/>
      <c r="Q15" s="140"/>
      <c r="R15" s="20"/>
    </row>
    <row r="16" spans="1:20" ht="12" customHeight="1" thickBot="1" x14ac:dyDescent="0.3">
      <c r="A16" s="38"/>
      <c r="B16" s="39" t="s">
        <v>74</v>
      </c>
      <c r="C16" s="45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73"/>
      <c r="O16" s="138"/>
      <c r="P16" s="140"/>
      <c r="Q16" s="36"/>
      <c r="R16" s="41"/>
    </row>
    <row r="17" spans="1:18" ht="12" customHeight="1" thickBot="1" x14ac:dyDescent="0.3">
      <c r="A17" s="38" t="s">
        <v>75</v>
      </c>
      <c r="B17" s="39"/>
      <c r="C17" s="45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42"/>
      <c r="R17" s="91"/>
    </row>
    <row r="18" spans="1:18" ht="12" customHeight="1" thickBot="1" x14ac:dyDescent="0.3"/>
    <row r="19" spans="1:18" ht="20.100000000000001" customHeight="1" thickBot="1" x14ac:dyDescent="0.4">
      <c r="A19" s="29" t="s">
        <v>42</v>
      </c>
      <c r="B19" s="47"/>
      <c r="C19" s="131" t="s">
        <v>76</v>
      </c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3"/>
    </row>
    <row r="20" spans="1:18" ht="12" customHeight="1" thickBot="1" x14ac:dyDescent="0.3">
      <c r="A20" s="63" t="s">
        <v>44</v>
      </c>
      <c r="B20" s="64"/>
      <c r="C20" s="128" t="s">
        <v>77</v>
      </c>
      <c r="D20" s="129"/>
      <c r="E20" s="129"/>
      <c r="F20" s="129"/>
      <c r="G20" s="129"/>
      <c r="H20" s="129"/>
      <c r="I20" s="128" t="s">
        <v>78</v>
      </c>
      <c r="J20" s="129"/>
      <c r="K20" s="129"/>
      <c r="L20" s="129"/>
      <c r="M20" s="129"/>
      <c r="N20" s="129"/>
      <c r="O20" s="129"/>
      <c r="P20" s="129"/>
      <c r="Q20" s="129"/>
      <c r="R20" s="130"/>
    </row>
    <row r="21" spans="1:18" ht="12" customHeight="1" thickBot="1" x14ac:dyDescent="0.3">
      <c r="A21" s="63" t="s">
        <v>46</v>
      </c>
      <c r="B21" s="64"/>
      <c r="C21" s="31">
        <v>17</v>
      </c>
      <c r="D21" s="32">
        <v>18</v>
      </c>
      <c r="E21" s="32">
        <v>19</v>
      </c>
      <c r="F21" s="32">
        <v>20</v>
      </c>
      <c r="G21" s="32">
        <v>21</v>
      </c>
      <c r="H21" s="32">
        <v>22</v>
      </c>
      <c r="I21" s="32">
        <v>23</v>
      </c>
      <c r="J21" s="32">
        <v>24</v>
      </c>
      <c r="K21" s="32">
        <v>25</v>
      </c>
      <c r="L21" s="32">
        <v>26</v>
      </c>
      <c r="M21" s="32">
        <v>27</v>
      </c>
      <c r="N21" s="32">
        <v>28</v>
      </c>
      <c r="O21" s="32">
        <v>29</v>
      </c>
      <c r="P21" s="32">
        <v>30</v>
      </c>
      <c r="Q21" s="32">
        <v>31</v>
      </c>
      <c r="R21" s="32">
        <v>32</v>
      </c>
    </row>
    <row r="22" spans="1:18" ht="12" customHeight="1" thickBot="1" x14ac:dyDescent="0.3">
      <c r="A22" s="63" t="s">
        <v>47</v>
      </c>
      <c r="B22" s="64"/>
      <c r="C22" s="48" t="s">
        <v>79</v>
      </c>
      <c r="D22" s="33" t="s">
        <v>80</v>
      </c>
      <c r="E22" s="33" t="s">
        <v>81</v>
      </c>
      <c r="F22" s="33" t="s">
        <v>82</v>
      </c>
      <c r="G22" s="33" t="s">
        <v>83</v>
      </c>
      <c r="H22" s="33" t="s">
        <v>84</v>
      </c>
      <c r="I22" s="33" t="s">
        <v>85</v>
      </c>
      <c r="J22" s="33" t="s">
        <v>86</v>
      </c>
      <c r="K22" s="33" t="s">
        <v>87</v>
      </c>
      <c r="L22" s="33" t="s">
        <v>88</v>
      </c>
      <c r="M22" s="33" t="s">
        <v>89</v>
      </c>
      <c r="N22" s="33" t="s">
        <v>90</v>
      </c>
      <c r="O22" s="33" t="s">
        <v>91</v>
      </c>
      <c r="P22" s="33" t="s">
        <v>92</v>
      </c>
      <c r="Q22" s="49" t="s">
        <v>93</v>
      </c>
      <c r="R22" s="33" t="s">
        <v>94</v>
      </c>
    </row>
    <row r="23" spans="1:18" ht="12" customHeight="1" thickTop="1" thickBot="1" x14ac:dyDescent="0.3">
      <c r="A23" s="50" t="s">
        <v>95</v>
      </c>
      <c r="B23" s="51"/>
      <c r="C23" s="152"/>
      <c r="D23" s="153"/>
      <c r="E23" s="153"/>
      <c r="F23" s="154"/>
      <c r="G23" s="45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</row>
    <row r="24" spans="1:18" ht="12" customHeight="1" thickBot="1" x14ac:dyDescent="0.3">
      <c r="A24" s="38"/>
      <c r="B24" s="39" t="s">
        <v>96</v>
      </c>
      <c r="C24" s="155"/>
      <c r="D24" s="139"/>
      <c r="E24" s="139"/>
      <c r="F24" s="140"/>
      <c r="G24" s="45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</row>
    <row r="25" spans="1:18" ht="12" customHeight="1" thickBot="1" x14ac:dyDescent="0.3">
      <c r="A25" s="38"/>
      <c r="B25" s="39" t="s">
        <v>97</v>
      </c>
      <c r="C25" s="155"/>
      <c r="D25" s="139"/>
      <c r="E25" s="139"/>
      <c r="F25" s="140"/>
      <c r="G25" s="45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</row>
    <row r="26" spans="1:18" ht="12" customHeight="1" thickBot="1" x14ac:dyDescent="0.3">
      <c r="A26" s="38"/>
      <c r="B26" s="39" t="s">
        <v>98</v>
      </c>
      <c r="C26" s="155"/>
      <c r="D26" s="139"/>
      <c r="E26" s="139"/>
      <c r="F26" s="140"/>
      <c r="G26" s="43"/>
      <c r="H26" s="44"/>
      <c r="I26" s="44"/>
      <c r="J26" s="44"/>
      <c r="K26" s="44"/>
      <c r="L26" s="44"/>
      <c r="M26" s="20"/>
      <c r="N26" s="20"/>
      <c r="O26" s="20"/>
      <c r="P26" s="20"/>
      <c r="Q26" s="20"/>
      <c r="R26" s="20"/>
    </row>
    <row r="27" spans="1:18" ht="12" customHeight="1" thickBot="1" x14ac:dyDescent="0.3">
      <c r="A27" s="38" t="s">
        <v>99</v>
      </c>
      <c r="B27" s="39"/>
      <c r="C27" s="37"/>
      <c r="D27" s="37"/>
      <c r="E27" s="42"/>
      <c r="F27" s="149"/>
      <c r="G27" s="150"/>
      <c r="H27" s="150"/>
      <c r="I27" s="150"/>
      <c r="J27" s="150"/>
      <c r="K27" s="150"/>
      <c r="L27" s="151"/>
      <c r="M27" s="45"/>
      <c r="N27" s="20"/>
      <c r="O27" s="20"/>
      <c r="P27" s="20"/>
      <c r="Q27" s="20"/>
      <c r="R27" s="20"/>
    </row>
    <row r="28" spans="1:18" ht="12" customHeight="1" thickBot="1" x14ac:dyDescent="0.3">
      <c r="A28" s="38"/>
      <c r="B28" s="39" t="s">
        <v>100</v>
      </c>
      <c r="C28" s="20"/>
      <c r="D28" s="20"/>
      <c r="E28" s="20"/>
      <c r="F28" s="149"/>
      <c r="G28" s="150"/>
      <c r="H28" s="150"/>
      <c r="I28" s="150"/>
      <c r="J28" s="150"/>
      <c r="K28" s="151"/>
      <c r="L28" s="52"/>
      <c r="M28" s="45"/>
      <c r="N28" s="20"/>
      <c r="O28" s="20"/>
      <c r="P28" s="20"/>
      <c r="Q28" s="20"/>
      <c r="R28" s="20"/>
    </row>
    <row r="29" spans="1:18" ht="12" customHeight="1" thickBot="1" x14ac:dyDescent="0.3">
      <c r="A29" s="38"/>
      <c r="B29" s="39" t="s">
        <v>101</v>
      </c>
      <c r="C29" s="44"/>
      <c r="D29" s="20"/>
      <c r="E29" s="20"/>
      <c r="F29" s="53"/>
      <c r="G29" s="149"/>
      <c r="H29" s="150"/>
      <c r="I29" s="150"/>
      <c r="J29" s="151"/>
      <c r="K29" s="40"/>
      <c r="L29" s="44"/>
      <c r="M29" s="20"/>
      <c r="N29" s="20"/>
      <c r="O29" s="20"/>
      <c r="P29" s="20"/>
      <c r="Q29" s="20"/>
      <c r="R29" s="20"/>
    </row>
    <row r="30" spans="1:18" ht="12" customHeight="1" thickBot="1" x14ac:dyDescent="0.3">
      <c r="A30" s="38"/>
      <c r="B30" s="39" t="s">
        <v>102</v>
      </c>
      <c r="C30" s="45"/>
      <c r="D30" s="45"/>
      <c r="E30" s="46"/>
      <c r="F30" s="149"/>
      <c r="G30" s="150"/>
      <c r="H30" s="151"/>
      <c r="I30" s="36"/>
      <c r="J30" s="37"/>
      <c r="K30" s="44"/>
      <c r="L30" s="44"/>
      <c r="M30" s="20"/>
      <c r="N30" s="20"/>
      <c r="O30" s="20"/>
      <c r="P30" s="20"/>
      <c r="Q30" s="20"/>
      <c r="R30" s="20"/>
    </row>
    <row r="31" spans="1:18" ht="12" customHeight="1" thickBot="1" x14ac:dyDescent="0.3">
      <c r="A31" s="38"/>
      <c r="B31" s="39" t="s">
        <v>103</v>
      </c>
      <c r="C31" s="37"/>
      <c r="D31" s="20"/>
      <c r="E31" s="20"/>
      <c r="F31" s="37"/>
      <c r="G31" s="37"/>
      <c r="H31" s="37"/>
      <c r="I31" s="37"/>
      <c r="J31" s="42"/>
      <c r="K31" s="125"/>
      <c r="L31" s="127"/>
      <c r="M31" s="45"/>
      <c r="N31" s="20"/>
      <c r="O31" s="20"/>
      <c r="P31" s="20"/>
      <c r="Q31" s="20"/>
      <c r="R31" s="20"/>
    </row>
    <row r="32" spans="1:18" ht="12" customHeight="1" thickBot="1" x14ac:dyDescent="0.3">
      <c r="A32" s="38" t="s">
        <v>104</v>
      </c>
      <c r="B32" s="39"/>
      <c r="C32" s="20"/>
      <c r="D32" s="20"/>
      <c r="E32" s="20"/>
      <c r="F32" s="20"/>
      <c r="G32" s="20"/>
      <c r="H32" s="20"/>
      <c r="I32" s="20"/>
      <c r="J32" s="46"/>
      <c r="K32" s="46"/>
      <c r="L32" s="125"/>
      <c r="M32" s="126"/>
      <c r="N32" s="127"/>
      <c r="O32" s="45"/>
      <c r="P32" s="20"/>
      <c r="Q32" s="20"/>
      <c r="R32" s="20"/>
    </row>
    <row r="33" spans="1:18" ht="12" customHeight="1" thickBot="1" x14ac:dyDescent="0.3">
      <c r="A33" s="38" t="s">
        <v>105</v>
      </c>
      <c r="B33" s="39"/>
      <c r="C33" s="20"/>
      <c r="D33" s="20"/>
      <c r="E33" s="20"/>
      <c r="F33" s="20"/>
      <c r="G33" s="20"/>
      <c r="H33" s="20"/>
      <c r="I33" s="20"/>
      <c r="J33" s="20"/>
      <c r="K33" s="42"/>
      <c r="L33" s="125"/>
      <c r="M33" s="126"/>
      <c r="N33" s="126"/>
      <c r="O33" s="126"/>
      <c r="P33" s="126"/>
      <c r="Q33" s="126"/>
      <c r="R33" s="127"/>
    </row>
    <row r="34" spans="1:18" ht="12" customHeight="1" thickBot="1" x14ac:dyDescent="0.3">
      <c r="A34" s="38"/>
      <c r="B34" s="39" t="s">
        <v>106</v>
      </c>
      <c r="C34" s="20"/>
      <c r="D34" s="20"/>
      <c r="E34" s="20"/>
      <c r="F34" s="20"/>
      <c r="G34" s="20"/>
      <c r="H34" s="20"/>
      <c r="I34" s="20"/>
      <c r="J34" s="20"/>
      <c r="K34" s="46"/>
      <c r="L34" s="92"/>
      <c r="M34" s="93"/>
      <c r="N34" s="94"/>
      <c r="O34" s="40"/>
      <c r="P34" s="41"/>
      <c r="Q34" s="37"/>
      <c r="R34" s="37"/>
    </row>
    <row r="35" spans="1:18" ht="12" customHeight="1" thickBot="1" x14ac:dyDescent="0.3">
      <c r="A35" s="38"/>
      <c r="B35" s="39" t="s">
        <v>107</v>
      </c>
      <c r="C35" s="20"/>
      <c r="D35" s="20"/>
      <c r="E35" s="20"/>
      <c r="F35" s="20"/>
      <c r="G35" s="20"/>
      <c r="H35" s="20"/>
      <c r="I35" s="20"/>
      <c r="J35" s="20"/>
      <c r="K35" s="20"/>
      <c r="L35" s="37"/>
      <c r="M35" s="37"/>
      <c r="N35" s="37"/>
      <c r="O35" s="125"/>
      <c r="P35" s="127"/>
      <c r="Q35" s="41"/>
      <c r="R35" s="41"/>
    </row>
    <row r="36" spans="1:18" ht="12" customHeight="1" thickBot="1" x14ac:dyDescent="0.3">
      <c r="A36" s="54"/>
      <c r="B36" s="55" t="s">
        <v>108</v>
      </c>
      <c r="C36" s="56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57"/>
      <c r="Q36" s="125"/>
      <c r="R36" s="127"/>
    </row>
    <row r="37" spans="1:18" ht="15.75" thickTop="1" x14ac:dyDescent="0.25"/>
  </sheetData>
  <mergeCells count="29">
    <mergeCell ref="N15:Q15"/>
    <mergeCell ref="G29:J29"/>
    <mergeCell ref="F30:H30"/>
    <mergeCell ref="K31:L31"/>
    <mergeCell ref="L32:N32"/>
    <mergeCell ref="O16:P16"/>
    <mergeCell ref="F28:K28"/>
    <mergeCell ref="C23:F23"/>
    <mergeCell ref="C24:F24"/>
    <mergeCell ref="C25:F25"/>
    <mergeCell ref="C26:F26"/>
    <mergeCell ref="F27:L27"/>
    <mergeCell ref="C19:R19"/>
    <mergeCell ref="N14:R14"/>
    <mergeCell ref="C5:K5"/>
    <mergeCell ref="C6:E6"/>
    <mergeCell ref="E8:K8"/>
    <mergeCell ref="G9:J9"/>
    <mergeCell ref="E7:K7"/>
    <mergeCell ref="C1:R1"/>
    <mergeCell ref="A2:B2"/>
    <mergeCell ref="C2:R2"/>
    <mergeCell ref="A3:B3"/>
    <mergeCell ref="A4:B4"/>
    <mergeCell ref="L33:R33"/>
    <mergeCell ref="O35:P35"/>
    <mergeCell ref="Q36:R36"/>
    <mergeCell ref="I20:R20"/>
    <mergeCell ref="C20:H20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zoomScale="80" zoomScaleNormal="80" workbookViewId="0">
      <selection activeCell="I28" sqref="I28"/>
    </sheetView>
  </sheetViews>
  <sheetFormatPr defaultRowHeight="15" x14ac:dyDescent="0.25"/>
  <cols>
    <col min="1" max="1" width="18.85546875" customWidth="1"/>
    <col min="2" max="2" width="36.7109375" customWidth="1"/>
    <col min="3" max="3" width="14.7109375" customWidth="1"/>
    <col min="4" max="4" width="4.7109375" style="1" customWidth="1"/>
    <col min="5" max="5" width="11.85546875" style="2" customWidth="1"/>
    <col min="6" max="6" width="10.7109375" style="2" customWidth="1"/>
    <col min="7" max="7" width="50.7109375" customWidth="1"/>
    <col min="8" max="8" width="13.7109375" style="2" customWidth="1"/>
    <col min="9" max="9" width="16" customWidth="1"/>
  </cols>
  <sheetData>
    <row r="1" spans="1:9" ht="30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10</v>
      </c>
      <c r="G1" s="3" t="s">
        <v>6</v>
      </c>
      <c r="H1" s="3" t="s">
        <v>5</v>
      </c>
      <c r="I1" s="3" t="s">
        <v>7</v>
      </c>
    </row>
    <row r="2" spans="1:9" x14ac:dyDescent="0.25">
      <c r="A2" s="20" t="s">
        <v>161</v>
      </c>
      <c r="B2" s="5"/>
      <c r="C2" s="24"/>
      <c r="D2" s="21"/>
      <c r="E2" s="22"/>
      <c r="F2" s="22"/>
      <c r="G2" s="20"/>
      <c r="H2" s="23"/>
      <c r="I2" s="20"/>
    </row>
    <row r="3" spans="1:9" x14ac:dyDescent="0.25">
      <c r="A3" s="20" t="s">
        <v>8</v>
      </c>
      <c r="B3" s="4" t="s">
        <v>140</v>
      </c>
      <c r="C3" s="24" t="s">
        <v>141</v>
      </c>
      <c r="D3" s="21">
        <v>2</v>
      </c>
      <c r="E3" s="25">
        <v>12.99</v>
      </c>
      <c r="F3" s="25">
        <f>E3*D3</f>
        <v>25.98</v>
      </c>
      <c r="G3" s="66" t="s">
        <v>144</v>
      </c>
      <c r="H3" s="26">
        <v>41547</v>
      </c>
      <c r="I3" s="28" t="s">
        <v>18</v>
      </c>
    </row>
    <row r="4" spans="1:9" x14ac:dyDescent="0.25">
      <c r="A4" s="20" t="s">
        <v>8</v>
      </c>
      <c r="B4" s="4" t="s">
        <v>142</v>
      </c>
      <c r="C4" s="24" t="s">
        <v>143</v>
      </c>
      <c r="D4" s="21">
        <v>1</v>
      </c>
      <c r="E4" s="25">
        <v>25.9</v>
      </c>
      <c r="F4" s="25">
        <f>E4*D4</f>
        <v>25.9</v>
      </c>
      <c r="G4" s="82" t="s">
        <v>198</v>
      </c>
      <c r="H4" s="26">
        <v>41547</v>
      </c>
      <c r="I4" s="28" t="s">
        <v>18</v>
      </c>
    </row>
    <row r="5" spans="1:9" x14ac:dyDescent="0.25">
      <c r="A5" s="20" t="s">
        <v>8</v>
      </c>
      <c r="B5" s="4" t="s">
        <v>146</v>
      </c>
      <c r="C5" s="24" t="s">
        <v>145</v>
      </c>
      <c r="D5" s="21">
        <v>2</v>
      </c>
      <c r="E5" s="25">
        <v>39.950000000000003</v>
      </c>
      <c r="F5" s="25">
        <f>E5*D5</f>
        <v>79.900000000000006</v>
      </c>
      <c r="G5" s="84" t="s">
        <v>147</v>
      </c>
      <c r="H5" s="26">
        <v>41547</v>
      </c>
      <c r="I5" s="28" t="s">
        <v>18</v>
      </c>
    </row>
    <row r="6" spans="1:9" x14ac:dyDescent="0.25">
      <c r="A6" s="20" t="s">
        <v>162</v>
      </c>
      <c r="B6" s="4"/>
      <c r="C6" s="24"/>
      <c r="D6" s="21"/>
      <c r="E6" s="22"/>
      <c r="F6" s="22"/>
      <c r="G6" s="24"/>
      <c r="H6" s="23"/>
      <c r="I6" s="20"/>
    </row>
    <row r="7" spans="1:9" x14ac:dyDescent="0.25">
      <c r="A7" s="20" t="s">
        <v>8</v>
      </c>
      <c r="B7" s="4" t="s">
        <v>138</v>
      </c>
      <c r="C7" s="24" t="s">
        <v>148</v>
      </c>
      <c r="D7" s="21">
        <v>8</v>
      </c>
      <c r="E7" s="25">
        <v>12.49</v>
      </c>
      <c r="F7" s="25">
        <f t="shared" ref="F7:F13" si="0">E7*D7</f>
        <v>99.92</v>
      </c>
      <c r="G7" s="60" t="s">
        <v>151</v>
      </c>
      <c r="H7" s="26">
        <v>41582</v>
      </c>
      <c r="I7" s="28" t="s">
        <v>18</v>
      </c>
    </row>
    <row r="8" spans="1:9" x14ac:dyDescent="0.25">
      <c r="A8" s="20" t="s">
        <v>8</v>
      </c>
      <c r="B8" s="4" t="s">
        <v>149</v>
      </c>
      <c r="C8" s="24" t="s">
        <v>124</v>
      </c>
      <c r="D8" s="21">
        <v>8</v>
      </c>
      <c r="E8" s="25">
        <v>14.99</v>
      </c>
      <c r="F8" s="25">
        <f t="shared" si="0"/>
        <v>119.92</v>
      </c>
      <c r="G8" s="82" t="s">
        <v>150</v>
      </c>
      <c r="H8" s="26">
        <v>41582</v>
      </c>
      <c r="I8" s="28" t="s">
        <v>18</v>
      </c>
    </row>
    <row r="9" spans="1:9" x14ac:dyDescent="0.25">
      <c r="A9" s="20" t="s">
        <v>8</v>
      </c>
      <c r="B9" s="4" t="s">
        <v>130</v>
      </c>
      <c r="C9" s="24">
        <v>17000055</v>
      </c>
      <c r="D9" s="21">
        <v>12</v>
      </c>
      <c r="E9" s="25">
        <v>3.53</v>
      </c>
      <c r="F9" s="25">
        <f t="shared" si="0"/>
        <v>42.36</v>
      </c>
      <c r="G9" s="60" t="s">
        <v>152</v>
      </c>
      <c r="H9" s="26">
        <v>41582</v>
      </c>
      <c r="I9" s="28" t="s">
        <v>18</v>
      </c>
    </row>
    <row r="10" spans="1:9" x14ac:dyDescent="0.25">
      <c r="A10" s="20" t="s">
        <v>8</v>
      </c>
      <c r="B10" s="4" t="s">
        <v>153</v>
      </c>
      <c r="C10" s="24" t="s">
        <v>156</v>
      </c>
      <c r="D10" s="21">
        <v>2</v>
      </c>
      <c r="E10" s="25">
        <v>7.99</v>
      </c>
      <c r="F10" s="25">
        <f t="shared" si="0"/>
        <v>15.98</v>
      </c>
      <c r="G10" s="60" t="s">
        <v>155</v>
      </c>
      <c r="H10" s="26">
        <v>41582</v>
      </c>
      <c r="I10" s="28" t="s">
        <v>18</v>
      </c>
    </row>
    <row r="11" spans="1:9" x14ac:dyDescent="0.25">
      <c r="A11" s="20" t="s">
        <v>8</v>
      </c>
      <c r="B11" s="4" t="s">
        <v>154</v>
      </c>
      <c r="C11" s="24" t="s">
        <v>129</v>
      </c>
      <c r="D11" s="21">
        <v>2</v>
      </c>
      <c r="E11" s="25">
        <v>65.03</v>
      </c>
      <c r="F11" s="25">
        <f t="shared" si="0"/>
        <v>130.06</v>
      </c>
      <c r="G11" s="60" t="s">
        <v>157</v>
      </c>
      <c r="H11" s="26">
        <v>41582</v>
      </c>
      <c r="I11" s="28" t="s">
        <v>18</v>
      </c>
    </row>
    <row r="12" spans="1:9" x14ac:dyDescent="0.25">
      <c r="A12" s="20"/>
      <c r="B12" s="4" t="s">
        <v>158</v>
      </c>
      <c r="C12" s="24" t="s">
        <v>159</v>
      </c>
      <c r="D12" s="21">
        <v>1</v>
      </c>
      <c r="E12" s="25">
        <v>54</v>
      </c>
      <c r="F12" s="25">
        <f t="shared" ref="F12" si="1">E12*D12</f>
        <v>54</v>
      </c>
      <c r="G12" s="82" t="s">
        <v>160</v>
      </c>
      <c r="H12" s="26">
        <v>41582</v>
      </c>
      <c r="I12" s="28" t="s">
        <v>18</v>
      </c>
    </row>
    <row r="13" spans="1:9" x14ac:dyDescent="0.25">
      <c r="A13" s="20" t="s">
        <v>8</v>
      </c>
      <c r="B13" s="4" t="s">
        <v>193</v>
      </c>
      <c r="C13" s="24"/>
      <c r="D13" s="21">
        <v>2</v>
      </c>
      <c r="E13" s="25">
        <v>3.65</v>
      </c>
      <c r="F13" s="25">
        <f t="shared" si="0"/>
        <v>7.3</v>
      </c>
      <c r="G13" s="82" t="s">
        <v>194</v>
      </c>
      <c r="H13" s="26">
        <v>41582</v>
      </c>
      <c r="I13" s="28" t="s">
        <v>18</v>
      </c>
    </row>
    <row r="14" spans="1:9" x14ac:dyDescent="0.25">
      <c r="A14" s="20" t="s">
        <v>37</v>
      </c>
      <c r="B14" s="4"/>
      <c r="C14" s="24"/>
      <c r="D14" s="21"/>
      <c r="E14" s="22"/>
      <c r="F14" s="22"/>
      <c r="G14" s="24"/>
      <c r="H14" s="23"/>
      <c r="I14" s="20"/>
    </row>
    <row r="15" spans="1:9" x14ac:dyDescent="0.25">
      <c r="A15" s="20" t="s">
        <v>8</v>
      </c>
      <c r="B15" s="4" t="s">
        <v>13</v>
      </c>
      <c r="C15" s="24"/>
      <c r="D15" s="21">
        <v>2</v>
      </c>
      <c r="E15" s="25" t="s">
        <v>9</v>
      </c>
      <c r="F15" s="25"/>
      <c r="G15" s="67"/>
      <c r="H15" s="12" t="s">
        <v>9</v>
      </c>
      <c r="I15" s="28" t="s">
        <v>18</v>
      </c>
    </row>
    <row r="16" spans="1:9" x14ac:dyDescent="0.25">
      <c r="A16" s="4" t="s">
        <v>8</v>
      </c>
      <c r="B16" s="4" t="s">
        <v>35</v>
      </c>
      <c r="C16" s="68"/>
      <c r="D16" s="6">
        <v>2</v>
      </c>
      <c r="E16" s="6" t="s">
        <v>9</v>
      </c>
      <c r="F16" s="4"/>
      <c r="G16" s="67"/>
      <c r="H16" s="12" t="s">
        <v>9</v>
      </c>
      <c r="I16" s="13" t="s">
        <v>18</v>
      </c>
    </row>
    <row r="17" spans="1:9" x14ac:dyDescent="0.25">
      <c r="A17" s="20" t="s">
        <v>8</v>
      </c>
      <c r="B17" s="4" t="s">
        <v>17</v>
      </c>
      <c r="C17" s="24"/>
      <c r="D17" s="21">
        <v>2</v>
      </c>
      <c r="E17" s="25" t="s">
        <v>9</v>
      </c>
      <c r="F17" s="22"/>
      <c r="G17" s="24"/>
      <c r="H17" s="12" t="s">
        <v>9</v>
      </c>
      <c r="I17" s="28" t="s">
        <v>18</v>
      </c>
    </row>
    <row r="18" spans="1:9" x14ac:dyDescent="0.25">
      <c r="A18" s="20" t="s">
        <v>8</v>
      </c>
      <c r="B18" s="4" t="s">
        <v>21</v>
      </c>
      <c r="C18" s="24"/>
      <c r="D18" s="21">
        <v>2</v>
      </c>
      <c r="E18" s="22" t="s">
        <v>9</v>
      </c>
      <c r="F18" s="22"/>
      <c r="G18" s="24"/>
      <c r="H18" s="12" t="s">
        <v>9</v>
      </c>
      <c r="I18" s="28" t="s">
        <v>18</v>
      </c>
    </row>
    <row r="19" spans="1:9" x14ac:dyDescent="0.25">
      <c r="A19" s="20" t="s">
        <v>8</v>
      </c>
      <c r="B19" s="4" t="s">
        <v>165</v>
      </c>
      <c r="C19" s="24">
        <v>7757731</v>
      </c>
      <c r="D19" s="21">
        <v>2</v>
      </c>
      <c r="E19" s="25">
        <v>34.950000000000003</v>
      </c>
      <c r="F19" s="25">
        <f>E19*D19</f>
        <v>69.900000000000006</v>
      </c>
      <c r="G19" s="65" t="s">
        <v>166</v>
      </c>
      <c r="H19" s="26">
        <v>41645</v>
      </c>
      <c r="I19" s="28" t="s">
        <v>18</v>
      </c>
    </row>
    <row r="20" spans="1:9" x14ac:dyDescent="0.25">
      <c r="A20" s="4" t="s">
        <v>163</v>
      </c>
      <c r="B20" s="4"/>
      <c r="C20" s="68"/>
      <c r="D20" s="6"/>
      <c r="E20" s="4"/>
      <c r="F20" s="4"/>
      <c r="G20" s="68"/>
      <c r="H20" s="7"/>
      <c r="I20" s="4"/>
    </row>
    <row r="21" spans="1:9" x14ac:dyDescent="0.25">
      <c r="A21" s="4" t="s">
        <v>8</v>
      </c>
      <c r="B21" s="4" t="s">
        <v>34</v>
      </c>
      <c r="C21" s="68" t="s">
        <v>9</v>
      </c>
      <c r="D21" s="6">
        <v>1</v>
      </c>
      <c r="E21" s="6" t="s">
        <v>9</v>
      </c>
      <c r="F21" s="4"/>
      <c r="G21" s="68" t="s">
        <v>9</v>
      </c>
      <c r="H21" s="12" t="s">
        <v>9</v>
      </c>
      <c r="I21" s="13" t="s">
        <v>18</v>
      </c>
    </row>
    <row r="22" spans="1:9" x14ac:dyDescent="0.25">
      <c r="A22" s="20" t="s">
        <v>164</v>
      </c>
      <c r="B22" s="20"/>
      <c r="C22" s="24"/>
      <c r="D22" s="21"/>
      <c r="E22" s="22"/>
      <c r="F22" s="22"/>
      <c r="G22" s="24"/>
      <c r="H22" s="22"/>
      <c r="I22" s="20"/>
    </row>
    <row r="23" spans="1:9" x14ac:dyDescent="0.25">
      <c r="A23" s="20" t="s">
        <v>8</v>
      </c>
      <c r="B23" s="20" t="s">
        <v>23</v>
      </c>
      <c r="C23" s="24"/>
      <c r="D23" s="21">
        <v>2</v>
      </c>
      <c r="E23" s="22"/>
      <c r="F23" s="22"/>
      <c r="G23" s="24"/>
      <c r="H23" s="26">
        <v>41673</v>
      </c>
      <c r="I23" s="28" t="s">
        <v>18</v>
      </c>
    </row>
    <row r="24" spans="1:9" x14ac:dyDescent="0.25">
      <c r="A24" s="20" t="s">
        <v>8</v>
      </c>
      <c r="B24" s="20" t="s">
        <v>24</v>
      </c>
      <c r="C24" s="24"/>
      <c r="D24" s="21">
        <v>2</v>
      </c>
      <c r="E24" s="22"/>
      <c r="F24" s="22"/>
      <c r="G24" s="24"/>
      <c r="H24" s="26">
        <v>41673</v>
      </c>
      <c r="I24" s="28" t="s">
        <v>18</v>
      </c>
    </row>
    <row r="25" spans="1:9" x14ac:dyDescent="0.25">
      <c r="A25" s="20" t="s">
        <v>8</v>
      </c>
      <c r="B25" s="20" t="s">
        <v>25</v>
      </c>
      <c r="C25" s="24"/>
      <c r="D25" s="21">
        <v>2</v>
      </c>
      <c r="E25" s="22"/>
      <c r="F25" s="22"/>
      <c r="G25" s="24"/>
      <c r="H25" s="26">
        <v>41673</v>
      </c>
      <c r="I25" s="28" t="s">
        <v>18</v>
      </c>
    </row>
    <row r="26" spans="1:9" x14ac:dyDescent="0.25">
      <c r="A26" s="20" t="s">
        <v>8</v>
      </c>
      <c r="B26" s="20" t="s">
        <v>26</v>
      </c>
      <c r="C26" s="24"/>
      <c r="D26" s="21">
        <v>2</v>
      </c>
      <c r="E26" s="22"/>
      <c r="F26" s="22"/>
      <c r="G26" s="24"/>
      <c r="H26" s="26">
        <v>41673</v>
      </c>
      <c r="I26" s="28" t="s">
        <v>18</v>
      </c>
    </row>
    <row r="27" spans="1:9" x14ac:dyDescent="0.25">
      <c r="A27" s="20" t="s">
        <v>8</v>
      </c>
      <c r="B27" s="20" t="s">
        <v>27</v>
      </c>
      <c r="C27" s="24"/>
      <c r="D27" s="21">
        <v>2</v>
      </c>
      <c r="E27" s="22"/>
      <c r="F27" s="22"/>
      <c r="G27" s="24"/>
      <c r="H27" s="26">
        <v>41673</v>
      </c>
      <c r="I27" s="28" t="s">
        <v>18</v>
      </c>
    </row>
    <row r="28" spans="1:9" x14ac:dyDescent="0.25">
      <c r="A28" s="20"/>
      <c r="B28" s="20"/>
      <c r="C28" s="24"/>
      <c r="D28" s="21"/>
      <c r="E28" s="22"/>
      <c r="F28" s="22"/>
      <c r="G28" s="24"/>
      <c r="H28" s="22"/>
      <c r="I28" s="20"/>
    </row>
    <row r="29" spans="1:9" x14ac:dyDescent="0.25">
      <c r="A29" s="15" t="s">
        <v>31</v>
      </c>
      <c r="B29" s="20" t="s">
        <v>32</v>
      </c>
      <c r="C29" s="24"/>
      <c r="D29" s="21"/>
      <c r="E29" s="20"/>
      <c r="F29" s="17">
        <f>SUM(F3:F28)</f>
        <v>671.21999999999991</v>
      </c>
      <c r="G29" s="24"/>
      <c r="H29" s="22" t="s">
        <v>9</v>
      </c>
      <c r="I29" s="20" t="s">
        <v>9</v>
      </c>
    </row>
    <row r="30" spans="1:9" x14ac:dyDescent="0.25">
      <c r="C30" s="69"/>
    </row>
  </sheetData>
  <hyperlinks>
    <hyperlink ref="G3" r:id="rId1"/>
    <hyperlink ref="G5" r:id="rId2"/>
    <hyperlink ref="G8" r:id="rId3"/>
    <hyperlink ref="G7" r:id="rId4"/>
    <hyperlink ref="G9" r:id="rId5"/>
    <hyperlink ref="G10" r:id="rId6"/>
    <hyperlink ref="G11" r:id="rId7"/>
    <hyperlink ref="G13" r:id="rId8"/>
    <hyperlink ref="G19" r:id="rId9"/>
    <hyperlink ref="G12" r:id="rId10"/>
    <hyperlink ref="G4" r:id="rId11"/>
  </hyperlinks>
  <pageMargins left="0.7" right="0.7" top="0.75" bottom="0.75" header="0.3" footer="0.3"/>
  <pageSetup orientation="portrait"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zoomScale="90" zoomScaleNormal="90" workbookViewId="0">
      <selection activeCell="E10" sqref="E10"/>
    </sheetView>
  </sheetViews>
  <sheetFormatPr defaultRowHeight="15" x14ac:dyDescent="0.25"/>
  <cols>
    <col min="1" max="1" width="30.42578125" style="1" customWidth="1"/>
    <col min="2" max="2" width="35.7109375" style="1" customWidth="1"/>
    <col min="3" max="3" width="64.85546875" style="1" customWidth="1"/>
    <col min="4" max="4" width="14.85546875" style="1" customWidth="1"/>
    <col min="5" max="5" width="30.5703125" customWidth="1"/>
  </cols>
  <sheetData>
    <row r="1" spans="1:5" ht="30" customHeight="1" x14ac:dyDescent="0.25">
      <c r="A1" s="58" t="s">
        <v>109</v>
      </c>
      <c r="B1" s="58" t="s">
        <v>110</v>
      </c>
      <c r="C1" s="58" t="s">
        <v>111</v>
      </c>
      <c r="D1" s="58"/>
      <c r="E1" s="58"/>
    </row>
    <row r="2" spans="1:5" x14ac:dyDescent="0.25">
      <c r="A2" s="119" t="s">
        <v>113</v>
      </c>
      <c r="B2" s="120" t="s">
        <v>241</v>
      </c>
      <c r="C2" s="156" t="s">
        <v>244</v>
      </c>
      <c r="D2" s="120"/>
      <c r="E2" s="123"/>
    </row>
    <row r="3" spans="1:5" x14ac:dyDescent="0.25">
      <c r="A3" s="121"/>
      <c r="B3" s="122"/>
      <c r="C3" s="157"/>
      <c r="D3" s="122"/>
      <c r="E3" s="124"/>
    </row>
    <row r="4" spans="1:5" x14ac:dyDescent="0.25">
      <c r="A4" s="119" t="s">
        <v>114</v>
      </c>
      <c r="B4" s="120" t="s">
        <v>240</v>
      </c>
      <c r="C4" s="156" t="s">
        <v>242</v>
      </c>
      <c r="D4" s="120"/>
      <c r="E4" s="123"/>
    </row>
    <row r="5" spans="1:5" x14ac:dyDescent="0.25">
      <c r="A5" s="121"/>
      <c r="B5" s="122"/>
      <c r="C5" s="157"/>
      <c r="D5" s="122"/>
      <c r="E5" s="124"/>
    </row>
    <row r="6" spans="1:5" x14ac:dyDescent="0.25">
      <c r="A6" s="119" t="s">
        <v>115</v>
      </c>
      <c r="B6" s="120" t="s">
        <v>239</v>
      </c>
      <c r="C6" s="156" t="s">
        <v>243</v>
      </c>
      <c r="D6" s="120"/>
      <c r="E6" s="123"/>
    </row>
    <row r="7" spans="1:5" x14ac:dyDescent="0.25">
      <c r="A7" s="121"/>
      <c r="B7" s="122"/>
      <c r="C7" s="157"/>
      <c r="D7" s="122"/>
      <c r="E7" s="124"/>
    </row>
    <row r="8" spans="1:5" x14ac:dyDescent="0.25">
      <c r="A8" s="119" t="s">
        <v>116</v>
      </c>
      <c r="B8" s="120" t="s">
        <v>112</v>
      </c>
      <c r="C8" s="156" t="s">
        <v>245</v>
      </c>
      <c r="D8" s="120"/>
      <c r="E8" s="123"/>
    </row>
    <row r="9" spans="1:5" x14ac:dyDescent="0.25">
      <c r="A9" s="121"/>
      <c r="B9" s="122"/>
      <c r="C9" s="157"/>
      <c r="D9" s="122"/>
      <c r="E9" s="36"/>
    </row>
  </sheetData>
  <mergeCells count="4">
    <mergeCell ref="C2:C3"/>
    <mergeCell ref="C4:C5"/>
    <mergeCell ref="C6:C7"/>
    <mergeCell ref="C8:C9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C32" sqref="C32"/>
    </sheetView>
  </sheetViews>
  <sheetFormatPr defaultRowHeight="15" x14ac:dyDescent="0.25"/>
  <cols>
    <col min="1" max="1" width="41.28515625" customWidth="1"/>
    <col min="7" max="7" width="12.85546875" customWidth="1"/>
  </cols>
  <sheetData>
    <row r="1" spans="1:7" ht="12" customHeight="1" x14ac:dyDescent="0.25">
      <c r="A1" s="98" t="s">
        <v>238</v>
      </c>
      <c r="B1" s="98" t="s">
        <v>237</v>
      </c>
      <c r="C1" s="98" t="s">
        <v>236</v>
      </c>
      <c r="D1" s="98" t="s">
        <v>235</v>
      </c>
      <c r="E1" s="98" t="s">
        <v>234</v>
      </c>
      <c r="F1" s="98" t="s">
        <v>233</v>
      </c>
      <c r="G1" s="98" t="s">
        <v>232</v>
      </c>
    </row>
    <row r="2" spans="1:7" ht="12" customHeight="1" x14ac:dyDescent="0.25">
      <c r="A2" s="99" t="s">
        <v>231</v>
      </c>
      <c r="B2" s="100" t="s">
        <v>200</v>
      </c>
      <c r="C2" s="100" t="s">
        <v>200</v>
      </c>
      <c r="D2" s="100" t="s">
        <v>200</v>
      </c>
      <c r="E2" s="100" t="s">
        <v>200</v>
      </c>
      <c r="F2" s="101" t="s">
        <v>9</v>
      </c>
      <c r="G2" s="102" t="s">
        <v>205</v>
      </c>
    </row>
    <row r="3" spans="1:7" ht="12" customHeight="1" x14ac:dyDescent="0.25">
      <c r="A3" s="103" t="s">
        <v>230</v>
      </c>
      <c r="B3" s="104"/>
      <c r="C3" s="104"/>
      <c r="D3" s="104"/>
      <c r="E3" s="104"/>
      <c r="F3" s="105"/>
      <c r="G3" s="105"/>
    </row>
    <row r="4" spans="1:7" ht="12" customHeight="1" x14ac:dyDescent="0.25">
      <c r="A4" s="106" t="s">
        <v>229</v>
      </c>
      <c r="B4" s="107" t="s">
        <v>200</v>
      </c>
      <c r="C4" s="107" t="s">
        <v>200</v>
      </c>
      <c r="D4" s="107"/>
      <c r="E4" s="107"/>
      <c r="F4" s="108"/>
      <c r="G4" s="109" t="s">
        <v>205</v>
      </c>
    </row>
    <row r="5" spans="1:7" ht="12" customHeight="1" x14ac:dyDescent="0.25">
      <c r="A5" s="106" t="s">
        <v>228</v>
      </c>
      <c r="B5" s="107" t="s">
        <v>200</v>
      </c>
      <c r="C5" s="107" t="s">
        <v>200</v>
      </c>
      <c r="D5" s="107"/>
      <c r="E5" s="107"/>
      <c r="F5" s="108"/>
      <c r="G5" s="109" t="s">
        <v>205</v>
      </c>
    </row>
    <row r="6" spans="1:7" ht="12" customHeight="1" x14ac:dyDescent="0.25">
      <c r="A6" s="106" t="s">
        <v>227</v>
      </c>
      <c r="B6" s="107" t="s">
        <v>200</v>
      </c>
      <c r="C6" s="107" t="s">
        <v>200</v>
      </c>
      <c r="D6" s="107" t="s">
        <v>200</v>
      </c>
      <c r="E6" s="107" t="s">
        <v>200</v>
      </c>
      <c r="F6" s="108"/>
      <c r="G6" s="110" t="s">
        <v>202</v>
      </c>
    </row>
    <row r="7" spans="1:7" ht="12" customHeight="1" x14ac:dyDescent="0.25">
      <c r="A7" s="106" t="s">
        <v>226</v>
      </c>
      <c r="B7" s="107"/>
      <c r="C7" s="107" t="s">
        <v>200</v>
      </c>
      <c r="D7" s="107"/>
      <c r="E7" s="107"/>
      <c r="F7" s="108"/>
      <c r="G7" s="111" t="s">
        <v>205</v>
      </c>
    </row>
    <row r="8" spans="1:7" ht="12" customHeight="1" x14ac:dyDescent="0.25">
      <c r="A8" s="112" t="s">
        <v>225</v>
      </c>
      <c r="B8" s="113"/>
      <c r="C8" s="113"/>
      <c r="D8" s="113"/>
      <c r="E8" s="113"/>
      <c r="F8" s="114"/>
      <c r="G8" s="114"/>
    </row>
    <row r="9" spans="1:7" ht="12" customHeight="1" x14ac:dyDescent="0.25">
      <c r="A9" s="106" t="s">
        <v>224</v>
      </c>
      <c r="B9" s="107"/>
      <c r="C9" s="107"/>
      <c r="D9" s="107" t="s">
        <v>200</v>
      </c>
      <c r="E9" s="107" t="s">
        <v>200</v>
      </c>
      <c r="F9" s="108"/>
      <c r="G9" s="111" t="s">
        <v>205</v>
      </c>
    </row>
    <row r="10" spans="1:7" ht="12" customHeight="1" x14ac:dyDescent="0.25">
      <c r="A10" s="106" t="s">
        <v>223</v>
      </c>
      <c r="B10" s="107" t="s">
        <v>200</v>
      </c>
      <c r="C10" s="107" t="s">
        <v>200</v>
      </c>
      <c r="D10" s="107"/>
      <c r="E10" s="107"/>
      <c r="F10" s="108"/>
      <c r="G10" s="109" t="s">
        <v>205</v>
      </c>
    </row>
    <row r="11" spans="1:7" ht="12" customHeight="1" x14ac:dyDescent="0.25">
      <c r="A11" s="106" t="s">
        <v>222</v>
      </c>
      <c r="B11" s="107" t="s">
        <v>200</v>
      </c>
      <c r="C11" s="107" t="s">
        <v>200</v>
      </c>
      <c r="D11" s="107" t="s">
        <v>200</v>
      </c>
      <c r="E11" s="107" t="s">
        <v>200</v>
      </c>
      <c r="F11" s="108"/>
      <c r="G11" s="115" t="s">
        <v>202</v>
      </c>
    </row>
    <row r="12" spans="1:7" ht="12" customHeight="1" x14ac:dyDescent="0.25">
      <c r="A12" s="106" t="s">
        <v>221</v>
      </c>
      <c r="B12" s="107" t="s">
        <v>200</v>
      </c>
      <c r="C12" s="107" t="s">
        <v>200</v>
      </c>
      <c r="D12" s="107" t="s">
        <v>200</v>
      </c>
      <c r="E12" s="107" t="s">
        <v>200</v>
      </c>
      <c r="F12" s="108"/>
      <c r="G12" s="107" t="s">
        <v>9</v>
      </c>
    </row>
    <row r="13" spans="1:7" ht="12" customHeight="1" x14ac:dyDescent="0.25">
      <c r="A13" s="103" t="s">
        <v>220</v>
      </c>
      <c r="B13" s="104"/>
      <c r="C13" s="104"/>
      <c r="D13" s="104"/>
      <c r="E13" s="104"/>
      <c r="F13" s="105"/>
      <c r="G13" s="105"/>
    </row>
    <row r="14" spans="1:7" ht="12" customHeight="1" x14ac:dyDescent="0.25">
      <c r="A14" s="106" t="s">
        <v>219</v>
      </c>
      <c r="B14" s="107" t="s">
        <v>200</v>
      </c>
      <c r="C14" s="107" t="s">
        <v>200</v>
      </c>
      <c r="D14" s="107" t="s">
        <v>200</v>
      </c>
      <c r="E14" s="107" t="s">
        <v>200</v>
      </c>
      <c r="F14" s="108"/>
      <c r="G14" s="109" t="s">
        <v>205</v>
      </c>
    </row>
    <row r="15" spans="1:7" ht="12" customHeight="1" x14ac:dyDescent="0.25">
      <c r="A15" s="106" t="s">
        <v>218</v>
      </c>
      <c r="B15" s="107"/>
      <c r="C15" s="107"/>
      <c r="D15" s="107"/>
      <c r="E15" s="107" t="s">
        <v>200</v>
      </c>
      <c r="F15" s="108"/>
      <c r="G15" s="109" t="s">
        <v>205</v>
      </c>
    </row>
    <row r="16" spans="1:7" ht="12" customHeight="1" x14ac:dyDescent="0.25">
      <c r="A16" s="106" t="s">
        <v>217</v>
      </c>
      <c r="B16" s="107"/>
      <c r="C16" s="107"/>
      <c r="D16" s="107"/>
      <c r="E16" s="107" t="s">
        <v>200</v>
      </c>
      <c r="F16" s="108"/>
      <c r="G16" s="111" t="s">
        <v>205</v>
      </c>
    </row>
    <row r="17" spans="1:7" ht="12" customHeight="1" x14ac:dyDescent="0.25">
      <c r="A17" s="106" t="s">
        <v>216</v>
      </c>
      <c r="B17" s="107" t="s">
        <v>200</v>
      </c>
      <c r="C17" s="107"/>
      <c r="D17" s="107" t="s">
        <v>200</v>
      </c>
      <c r="E17" s="107" t="s">
        <v>200</v>
      </c>
      <c r="F17" s="108"/>
      <c r="G17" s="97" t="s">
        <v>205</v>
      </c>
    </row>
    <row r="18" spans="1:7" ht="12" customHeight="1" x14ac:dyDescent="0.25">
      <c r="A18" s="106" t="s">
        <v>215</v>
      </c>
      <c r="B18" s="108" t="s">
        <v>200</v>
      </c>
      <c r="C18" s="108" t="s">
        <v>200</v>
      </c>
      <c r="D18" s="108" t="s">
        <v>200</v>
      </c>
      <c r="E18" s="108" t="s">
        <v>200</v>
      </c>
      <c r="F18" s="108"/>
      <c r="G18" s="96" t="s">
        <v>205</v>
      </c>
    </row>
    <row r="19" spans="1:7" ht="12" customHeight="1" x14ac:dyDescent="0.25">
      <c r="A19" s="103" t="s">
        <v>214</v>
      </c>
      <c r="B19" s="104"/>
      <c r="C19" s="104"/>
      <c r="D19" s="104"/>
      <c r="E19" s="104"/>
      <c r="F19" s="105"/>
      <c r="G19" s="105"/>
    </row>
    <row r="20" spans="1:7" ht="12" customHeight="1" x14ac:dyDescent="0.25">
      <c r="A20" s="106" t="s">
        <v>213</v>
      </c>
      <c r="B20" s="107"/>
      <c r="C20" s="107" t="s">
        <v>200</v>
      </c>
      <c r="D20" s="107"/>
      <c r="E20" s="107"/>
      <c r="F20" s="108"/>
      <c r="G20" s="116" t="s">
        <v>202</v>
      </c>
    </row>
    <row r="21" spans="1:7" ht="12" customHeight="1" x14ac:dyDescent="0.25">
      <c r="A21" s="106" t="s">
        <v>212</v>
      </c>
      <c r="B21" s="107" t="s">
        <v>200</v>
      </c>
      <c r="C21" s="107" t="s">
        <v>200</v>
      </c>
      <c r="D21" s="107"/>
      <c r="E21" s="107"/>
      <c r="F21" s="108"/>
      <c r="G21" s="109" t="s">
        <v>205</v>
      </c>
    </row>
    <row r="22" spans="1:7" ht="12" customHeight="1" x14ac:dyDescent="0.25">
      <c r="A22" s="106" t="s">
        <v>211</v>
      </c>
      <c r="B22" s="107" t="s">
        <v>200</v>
      </c>
      <c r="C22" s="107" t="s">
        <v>200</v>
      </c>
      <c r="D22" s="107"/>
      <c r="E22" s="107"/>
      <c r="F22" s="108"/>
      <c r="G22" s="109" t="s">
        <v>205</v>
      </c>
    </row>
    <row r="23" spans="1:7" ht="12" customHeight="1" x14ac:dyDescent="0.25">
      <c r="A23" s="106" t="s">
        <v>210</v>
      </c>
      <c r="B23" s="108"/>
      <c r="C23" s="107" t="s">
        <v>200</v>
      </c>
      <c r="D23" s="108"/>
      <c r="E23" s="108"/>
      <c r="F23" s="108"/>
      <c r="G23" s="109" t="s">
        <v>205</v>
      </c>
    </row>
    <row r="24" spans="1:7" ht="12" customHeight="1" x14ac:dyDescent="0.25">
      <c r="A24" s="103" t="s">
        <v>209</v>
      </c>
      <c r="B24" s="104"/>
      <c r="C24" s="104"/>
      <c r="D24" s="104"/>
      <c r="E24" s="104"/>
      <c r="F24" s="105"/>
      <c r="G24" s="105"/>
    </row>
    <row r="25" spans="1:7" ht="12" customHeight="1" x14ac:dyDescent="0.25">
      <c r="A25" s="106" t="s">
        <v>208</v>
      </c>
      <c r="B25" s="107"/>
      <c r="C25" s="107"/>
      <c r="D25" s="107" t="s">
        <v>200</v>
      </c>
      <c r="E25" s="107"/>
      <c r="F25" s="117">
        <v>41726</v>
      </c>
      <c r="G25" s="111" t="s">
        <v>205</v>
      </c>
    </row>
    <row r="26" spans="1:7" ht="12" customHeight="1" x14ac:dyDescent="0.25">
      <c r="A26" s="106" t="s">
        <v>207</v>
      </c>
      <c r="B26" s="107"/>
      <c r="C26" s="107"/>
      <c r="D26" s="107" t="s">
        <v>200</v>
      </c>
      <c r="E26" s="107"/>
      <c r="F26" s="117">
        <v>41733</v>
      </c>
      <c r="G26" s="111" t="s">
        <v>205</v>
      </c>
    </row>
    <row r="27" spans="1:7" ht="12" customHeight="1" x14ac:dyDescent="0.25">
      <c r="A27" s="106" t="s">
        <v>206</v>
      </c>
      <c r="B27" s="107"/>
      <c r="C27" s="107"/>
      <c r="D27" s="107" t="s">
        <v>200</v>
      </c>
      <c r="E27" s="107"/>
      <c r="F27" s="117"/>
      <c r="G27" s="109" t="s">
        <v>205</v>
      </c>
    </row>
    <row r="28" spans="1:7" ht="12" customHeight="1" x14ac:dyDescent="0.25">
      <c r="A28" s="106" t="s">
        <v>204</v>
      </c>
      <c r="B28" s="107" t="s">
        <v>200</v>
      </c>
      <c r="C28" s="107" t="s">
        <v>200</v>
      </c>
      <c r="D28" s="107" t="s">
        <v>200</v>
      </c>
      <c r="E28" s="107" t="s">
        <v>200</v>
      </c>
      <c r="F28" s="117">
        <v>41745</v>
      </c>
      <c r="G28" s="118" t="s">
        <v>202</v>
      </c>
    </row>
    <row r="29" spans="1:7" ht="12" customHeight="1" x14ac:dyDescent="0.25">
      <c r="A29" s="106" t="s">
        <v>203</v>
      </c>
      <c r="B29" s="107" t="s">
        <v>200</v>
      </c>
      <c r="C29" s="107" t="s">
        <v>200</v>
      </c>
      <c r="D29" s="107" t="s">
        <v>200</v>
      </c>
      <c r="E29" s="107" t="s">
        <v>200</v>
      </c>
      <c r="F29" s="117">
        <v>41745</v>
      </c>
      <c r="G29" s="118" t="s">
        <v>202</v>
      </c>
    </row>
    <row r="30" spans="1:7" ht="12" customHeight="1" x14ac:dyDescent="0.25">
      <c r="A30" s="106" t="s">
        <v>201</v>
      </c>
      <c r="B30" s="107" t="s">
        <v>200</v>
      </c>
      <c r="C30" s="107" t="s">
        <v>200</v>
      </c>
      <c r="D30" s="107" t="s">
        <v>200</v>
      </c>
      <c r="E30" s="107" t="s">
        <v>200</v>
      </c>
      <c r="F30" s="117">
        <v>41757</v>
      </c>
      <c r="G30" s="95" t="s">
        <v>199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zoomScaleNormal="100" workbookViewId="0">
      <selection activeCell="M7" sqref="M7"/>
    </sheetView>
  </sheetViews>
  <sheetFormatPr defaultRowHeight="15" x14ac:dyDescent="0.25"/>
  <cols>
    <col min="1" max="1" width="17.7109375" customWidth="1"/>
    <col min="2" max="2" width="30.7109375" customWidth="1"/>
    <col min="3" max="3" width="4.7109375" customWidth="1"/>
    <col min="4" max="4" width="10.7109375" style="1" customWidth="1"/>
    <col min="5" max="5" width="9.7109375" customWidth="1"/>
    <col min="6" max="6" width="12.7109375" customWidth="1"/>
    <col min="7" max="7" width="15.28515625" customWidth="1"/>
  </cols>
  <sheetData>
    <row r="1" spans="1:7" ht="20.100000000000001" customHeight="1" x14ac:dyDescent="0.25">
      <c r="A1" s="3" t="s">
        <v>0</v>
      </c>
      <c r="B1" s="3" t="s">
        <v>1</v>
      </c>
      <c r="C1" s="3" t="s">
        <v>3</v>
      </c>
      <c r="D1" s="3" t="s">
        <v>4</v>
      </c>
      <c r="E1" s="3" t="s">
        <v>10</v>
      </c>
      <c r="F1" s="3" t="s">
        <v>5</v>
      </c>
      <c r="G1" s="3" t="s">
        <v>7</v>
      </c>
    </row>
    <row r="2" spans="1:7" ht="12" customHeight="1" x14ac:dyDescent="0.25">
      <c r="A2" s="4" t="s">
        <v>36</v>
      </c>
      <c r="B2" s="5"/>
      <c r="C2" s="6"/>
      <c r="D2" s="7"/>
      <c r="E2" s="7"/>
      <c r="F2" s="8"/>
      <c r="G2" s="4"/>
    </row>
    <row r="3" spans="1:7" ht="12" customHeight="1" x14ac:dyDescent="0.25">
      <c r="A3" s="4" t="s">
        <v>8</v>
      </c>
      <c r="B3" s="4" t="s">
        <v>33</v>
      </c>
      <c r="C3" s="6">
        <v>2</v>
      </c>
      <c r="D3" s="9">
        <v>15</v>
      </c>
      <c r="E3" s="9">
        <f>C3*D3</f>
        <v>30</v>
      </c>
      <c r="F3" s="10">
        <v>41547</v>
      </c>
      <c r="G3" s="28" t="s">
        <v>18</v>
      </c>
    </row>
    <row r="4" spans="1:7" ht="12" customHeight="1" x14ac:dyDescent="0.25">
      <c r="A4" s="4" t="s">
        <v>8</v>
      </c>
      <c r="B4" s="4" t="s">
        <v>11</v>
      </c>
      <c r="C4" s="6">
        <v>2</v>
      </c>
      <c r="D4" s="9">
        <v>25</v>
      </c>
      <c r="E4" s="9">
        <f>C4*D4</f>
        <v>50</v>
      </c>
      <c r="F4" s="10">
        <v>41547</v>
      </c>
      <c r="G4" s="28" t="s">
        <v>18</v>
      </c>
    </row>
    <row r="5" spans="1:7" ht="12" customHeight="1" x14ac:dyDescent="0.25">
      <c r="A5" s="4" t="s">
        <v>8</v>
      </c>
      <c r="B5" s="4" t="s">
        <v>12</v>
      </c>
      <c r="C5" s="6">
        <v>2</v>
      </c>
      <c r="D5" s="9">
        <v>50</v>
      </c>
      <c r="E5" s="9">
        <f>C5*D5</f>
        <v>100</v>
      </c>
      <c r="F5" s="10">
        <v>41547</v>
      </c>
      <c r="G5" s="28" t="s">
        <v>18</v>
      </c>
    </row>
    <row r="6" spans="1:7" ht="12" customHeight="1" x14ac:dyDescent="0.25">
      <c r="A6" s="4" t="s">
        <v>14</v>
      </c>
      <c r="B6" s="4"/>
      <c r="C6" s="6"/>
      <c r="D6" s="7"/>
      <c r="E6" s="7"/>
      <c r="F6" s="8"/>
      <c r="G6" s="4"/>
    </row>
    <row r="7" spans="1:7" ht="12" customHeight="1" x14ac:dyDescent="0.25">
      <c r="A7" s="4" t="s">
        <v>8</v>
      </c>
      <c r="B7" s="4" t="s">
        <v>117</v>
      </c>
      <c r="C7" s="6">
        <v>8</v>
      </c>
      <c r="D7" s="9">
        <v>10</v>
      </c>
      <c r="E7" s="11">
        <f>C7*D7</f>
        <v>80</v>
      </c>
      <c r="F7" s="10">
        <v>41582</v>
      </c>
      <c r="G7" s="28" t="s">
        <v>18</v>
      </c>
    </row>
    <row r="8" spans="1:7" ht="12" customHeight="1" x14ac:dyDescent="0.25">
      <c r="A8" s="4" t="s">
        <v>8</v>
      </c>
      <c r="B8" s="4" t="s">
        <v>15</v>
      </c>
      <c r="C8" s="6">
        <v>8</v>
      </c>
      <c r="D8" s="9">
        <v>20</v>
      </c>
      <c r="E8" s="11">
        <f>C8*D8</f>
        <v>160</v>
      </c>
      <c r="F8" s="10">
        <v>41582</v>
      </c>
      <c r="G8" s="28" t="s">
        <v>18</v>
      </c>
    </row>
    <row r="9" spans="1:7" ht="12" customHeight="1" x14ac:dyDescent="0.25">
      <c r="A9" s="4" t="s">
        <v>8</v>
      </c>
      <c r="B9" s="4" t="s">
        <v>16</v>
      </c>
      <c r="C9" s="6">
        <v>12</v>
      </c>
      <c r="D9" s="9">
        <v>4</v>
      </c>
      <c r="E9" s="11">
        <f t="shared" ref="E9:E11" si="0">C9*D9</f>
        <v>48</v>
      </c>
      <c r="F9" s="10">
        <v>41582</v>
      </c>
      <c r="G9" s="28" t="s">
        <v>18</v>
      </c>
    </row>
    <row r="10" spans="1:7" ht="12" customHeight="1" x14ac:dyDescent="0.25">
      <c r="A10" s="4" t="s">
        <v>8</v>
      </c>
      <c r="B10" s="4" t="s">
        <v>19</v>
      </c>
      <c r="C10" s="6">
        <v>2</v>
      </c>
      <c r="D10" s="9">
        <v>15</v>
      </c>
      <c r="E10" s="11">
        <f t="shared" si="0"/>
        <v>30</v>
      </c>
      <c r="F10" s="10">
        <v>41582</v>
      </c>
      <c r="G10" s="28" t="s">
        <v>18</v>
      </c>
    </row>
    <row r="11" spans="1:7" ht="12" customHeight="1" x14ac:dyDescent="0.25">
      <c r="A11" s="4" t="s">
        <v>8</v>
      </c>
      <c r="B11" s="4" t="s">
        <v>40</v>
      </c>
      <c r="C11" s="6">
        <v>2</v>
      </c>
      <c r="D11" s="9">
        <v>40</v>
      </c>
      <c r="E11" s="11">
        <f t="shared" si="0"/>
        <v>80</v>
      </c>
      <c r="F11" s="10">
        <v>41582</v>
      </c>
      <c r="G11" s="28" t="s">
        <v>18</v>
      </c>
    </row>
    <row r="12" spans="1:7" ht="12" customHeight="1" x14ac:dyDescent="0.25">
      <c r="A12" s="4" t="s">
        <v>8</v>
      </c>
      <c r="B12" s="4" t="s">
        <v>41</v>
      </c>
      <c r="C12" s="6">
        <v>1</v>
      </c>
      <c r="D12" s="9">
        <v>50</v>
      </c>
      <c r="E12" s="11">
        <f>C12*D12</f>
        <v>50</v>
      </c>
      <c r="F12" s="10">
        <v>41582</v>
      </c>
      <c r="G12" s="28" t="s">
        <v>18</v>
      </c>
    </row>
    <row r="13" spans="1:7" ht="12" customHeight="1" x14ac:dyDescent="0.25">
      <c r="A13" s="4" t="s">
        <v>37</v>
      </c>
      <c r="B13" s="4"/>
      <c r="C13" s="6"/>
      <c r="D13" s="7"/>
      <c r="E13" s="9"/>
      <c r="F13" s="8"/>
      <c r="G13" s="4"/>
    </row>
    <row r="14" spans="1:7" ht="12" customHeight="1" x14ac:dyDescent="0.25">
      <c r="A14" s="4" t="s">
        <v>8</v>
      </c>
      <c r="B14" s="4" t="s">
        <v>13</v>
      </c>
      <c r="C14" s="6">
        <v>2</v>
      </c>
      <c r="D14" s="9" t="s">
        <v>9</v>
      </c>
      <c r="E14" s="9"/>
      <c r="F14" s="12" t="s">
        <v>9</v>
      </c>
      <c r="G14" s="13" t="s">
        <v>18</v>
      </c>
    </row>
    <row r="15" spans="1:7" ht="12" customHeight="1" x14ac:dyDescent="0.25">
      <c r="A15" s="4" t="s">
        <v>8</v>
      </c>
      <c r="B15" s="4" t="s">
        <v>35</v>
      </c>
      <c r="C15" s="6">
        <v>2</v>
      </c>
      <c r="D15" s="6" t="s">
        <v>9</v>
      </c>
      <c r="E15" s="4"/>
      <c r="F15" s="12" t="s">
        <v>9</v>
      </c>
      <c r="G15" s="13" t="s">
        <v>18</v>
      </c>
    </row>
    <row r="16" spans="1:7" ht="12" customHeight="1" x14ac:dyDescent="0.25">
      <c r="A16" s="4" t="s">
        <v>8</v>
      </c>
      <c r="B16" s="4" t="s">
        <v>17</v>
      </c>
      <c r="C16" s="6">
        <v>2</v>
      </c>
      <c r="D16" s="9" t="s">
        <v>9</v>
      </c>
      <c r="E16" s="7"/>
      <c r="F16" s="12" t="s">
        <v>9</v>
      </c>
      <c r="G16" s="13" t="s">
        <v>18</v>
      </c>
    </row>
    <row r="17" spans="1:7" ht="12" customHeight="1" x14ac:dyDescent="0.25">
      <c r="A17" s="4" t="s">
        <v>8</v>
      </c>
      <c r="B17" s="4" t="s">
        <v>21</v>
      </c>
      <c r="C17" s="6">
        <v>2</v>
      </c>
      <c r="D17" s="7" t="s">
        <v>9</v>
      </c>
      <c r="E17" s="7"/>
      <c r="F17" s="12" t="s">
        <v>9</v>
      </c>
      <c r="G17" s="13" t="s">
        <v>18</v>
      </c>
    </row>
    <row r="18" spans="1:7" ht="12" customHeight="1" x14ac:dyDescent="0.25">
      <c r="A18" s="4" t="s">
        <v>8</v>
      </c>
      <c r="B18" s="4" t="s">
        <v>22</v>
      </c>
      <c r="C18" s="6">
        <v>2</v>
      </c>
      <c r="D18" s="9">
        <v>50</v>
      </c>
      <c r="E18" s="9">
        <f>C18*D18</f>
        <v>100</v>
      </c>
      <c r="F18" s="10">
        <v>41645</v>
      </c>
      <c r="G18" s="28" t="s">
        <v>18</v>
      </c>
    </row>
    <row r="19" spans="1:7" ht="12" customHeight="1" x14ac:dyDescent="0.25">
      <c r="A19" s="4" t="s">
        <v>39</v>
      </c>
      <c r="B19" s="4"/>
      <c r="C19" s="4"/>
      <c r="D19" s="6"/>
      <c r="E19" s="4"/>
      <c r="F19" s="4"/>
      <c r="G19" s="4"/>
    </row>
    <row r="20" spans="1:7" ht="12" customHeight="1" x14ac:dyDescent="0.25">
      <c r="A20" s="4" t="s">
        <v>8</v>
      </c>
      <c r="B20" s="4" t="s">
        <v>34</v>
      </c>
      <c r="C20" s="6">
        <v>1</v>
      </c>
      <c r="D20" s="6" t="s">
        <v>9</v>
      </c>
      <c r="E20" s="4"/>
      <c r="F20" s="12" t="s">
        <v>9</v>
      </c>
      <c r="G20" s="13" t="s">
        <v>18</v>
      </c>
    </row>
    <row r="21" spans="1:7" ht="12" customHeight="1" x14ac:dyDescent="0.25">
      <c r="A21" s="4" t="s">
        <v>38</v>
      </c>
      <c r="B21" s="4"/>
      <c r="C21" s="6"/>
      <c r="D21" s="7"/>
      <c r="E21" s="7"/>
      <c r="F21" s="7"/>
      <c r="G21" s="4"/>
    </row>
    <row r="22" spans="1:7" ht="12" customHeight="1" x14ac:dyDescent="0.25">
      <c r="A22" s="4" t="s">
        <v>8</v>
      </c>
      <c r="B22" s="4" t="s">
        <v>23</v>
      </c>
      <c r="C22" s="6">
        <v>2</v>
      </c>
      <c r="D22" s="9" t="s">
        <v>30</v>
      </c>
      <c r="E22" s="9" t="s">
        <v>30</v>
      </c>
      <c r="F22" s="10">
        <v>41673</v>
      </c>
      <c r="G22" s="28" t="s">
        <v>18</v>
      </c>
    </row>
    <row r="23" spans="1:7" ht="12" customHeight="1" x14ac:dyDescent="0.25">
      <c r="A23" s="4" t="s">
        <v>8</v>
      </c>
      <c r="B23" s="4" t="s">
        <v>24</v>
      </c>
      <c r="C23" s="6">
        <v>2</v>
      </c>
      <c r="D23" s="9" t="s">
        <v>30</v>
      </c>
      <c r="E23" s="9" t="s">
        <v>30</v>
      </c>
      <c r="F23" s="10">
        <v>41673</v>
      </c>
      <c r="G23" s="28" t="s">
        <v>18</v>
      </c>
    </row>
    <row r="24" spans="1:7" ht="12" customHeight="1" x14ac:dyDescent="0.25">
      <c r="A24" s="4" t="s">
        <v>8</v>
      </c>
      <c r="B24" s="4" t="s">
        <v>25</v>
      </c>
      <c r="C24" s="6">
        <v>2</v>
      </c>
      <c r="D24" s="9">
        <v>5</v>
      </c>
      <c r="E24" s="9">
        <f t="shared" ref="E24:E26" si="1">C24*D24</f>
        <v>10</v>
      </c>
      <c r="F24" s="10">
        <v>41673</v>
      </c>
      <c r="G24" s="28" t="s">
        <v>18</v>
      </c>
    </row>
    <row r="25" spans="1:7" ht="12" customHeight="1" x14ac:dyDescent="0.25">
      <c r="A25" s="4" t="s">
        <v>8</v>
      </c>
      <c r="B25" s="4" t="s">
        <v>26</v>
      </c>
      <c r="C25" s="6">
        <v>2</v>
      </c>
      <c r="D25" s="9">
        <v>5</v>
      </c>
      <c r="E25" s="9">
        <f t="shared" si="1"/>
        <v>10</v>
      </c>
      <c r="F25" s="10">
        <v>41673</v>
      </c>
      <c r="G25" s="28" t="s">
        <v>18</v>
      </c>
    </row>
    <row r="26" spans="1:7" ht="12" customHeight="1" x14ac:dyDescent="0.25">
      <c r="A26" s="4" t="s">
        <v>8</v>
      </c>
      <c r="B26" s="4" t="s">
        <v>27</v>
      </c>
      <c r="C26" s="6">
        <v>2</v>
      </c>
      <c r="D26" s="9">
        <v>5</v>
      </c>
      <c r="E26" s="9">
        <f t="shared" si="1"/>
        <v>10</v>
      </c>
      <c r="F26" s="10">
        <v>41673</v>
      </c>
      <c r="G26" s="28" t="s">
        <v>18</v>
      </c>
    </row>
    <row r="27" spans="1:7" ht="12" customHeight="1" x14ac:dyDescent="0.25">
      <c r="A27" s="4" t="s">
        <v>8</v>
      </c>
      <c r="B27" s="4" t="s">
        <v>28</v>
      </c>
      <c r="C27" s="6"/>
      <c r="D27" s="7" t="s">
        <v>30</v>
      </c>
      <c r="E27" s="7"/>
      <c r="F27" s="7" t="s">
        <v>9</v>
      </c>
      <c r="G27" s="13" t="s">
        <v>18</v>
      </c>
    </row>
    <row r="28" spans="1:7" ht="12" customHeight="1" x14ac:dyDescent="0.25">
      <c r="A28" s="4" t="s">
        <v>8</v>
      </c>
      <c r="B28" s="4" t="s">
        <v>29</v>
      </c>
      <c r="C28" s="6"/>
      <c r="D28" s="7" t="s">
        <v>30</v>
      </c>
      <c r="E28" s="14"/>
      <c r="F28" s="7" t="s">
        <v>9</v>
      </c>
      <c r="G28" s="13" t="s">
        <v>18</v>
      </c>
    </row>
    <row r="29" spans="1:7" ht="12" customHeight="1" x14ac:dyDescent="0.25">
      <c r="A29" s="4"/>
      <c r="B29" s="4"/>
      <c r="C29" s="6"/>
      <c r="D29" s="7"/>
      <c r="E29" s="7"/>
      <c r="F29" s="7"/>
      <c r="G29" s="4"/>
    </row>
    <row r="30" spans="1:7" ht="12" customHeight="1" x14ac:dyDescent="0.25">
      <c r="A30" s="15" t="s">
        <v>31</v>
      </c>
      <c r="B30" s="15" t="s">
        <v>32</v>
      </c>
      <c r="C30" s="16"/>
      <c r="D30" s="16"/>
      <c r="E30" s="17">
        <f>SUM(E3:E28)</f>
        <v>758</v>
      </c>
      <c r="F30" s="18" t="s">
        <v>9</v>
      </c>
      <c r="G30" s="19" t="s">
        <v>9</v>
      </c>
    </row>
  </sheetData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opLeftCell="A13" workbookViewId="0">
      <selection activeCell="F4" sqref="F4"/>
    </sheetView>
  </sheetViews>
  <sheetFormatPr defaultRowHeight="15" x14ac:dyDescent="0.25"/>
  <cols>
    <col min="1" max="1" width="28.28515625" customWidth="1"/>
    <col min="2" max="2" width="36.7109375" customWidth="1"/>
    <col min="3" max="3" width="15.140625" customWidth="1"/>
    <col min="6" max="6" width="17.7109375" customWidth="1"/>
    <col min="7" max="7" width="13.5703125" customWidth="1"/>
    <col min="8" max="8" width="19.42578125" customWidth="1"/>
    <col min="11" max="11" width="9.140625" customWidth="1"/>
    <col min="12" max="12" width="28" bestFit="1" customWidth="1"/>
    <col min="13" max="14" width="28.28515625" bestFit="1" customWidth="1"/>
    <col min="15" max="15" width="29.28515625" bestFit="1" customWidth="1"/>
  </cols>
  <sheetData>
    <row r="1" spans="1:15" ht="30" customHeight="1" x14ac:dyDescent="0.25">
      <c r="A1" s="3" t="s">
        <v>118</v>
      </c>
      <c r="B1" s="3" t="s">
        <v>135</v>
      </c>
      <c r="C1" s="3" t="s">
        <v>2</v>
      </c>
      <c r="D1" s="3" t="s">
        <v>119</v>
      </c>
      <c r="E1" s="3" t="s">
        <v>195</v>
      </c>
      <c r="F1" s="3" t="s">
        <v>132</v>
      </c>
      <c r="G1" s="3" t="s">
        <v>133</v>
      </c>
      <c r="H1" s="3" t="s">
        <v>120</v>
      </c>
    </row>
    <row r="2" spans="1:15" x14ac:dyDescent="0.25">
      <c r="A2" s="21" t="s">
        <v>19</v>
      </c>
      <c r="B2" s="21" t="s">
        <v>121</v>
      </c>
      <c r="C2" s="21" t="s">
        <v>122</v>
      </c>
      <c r="D2" s="21">
        <v>280</v>
      </c>
      <c r="E2" s="21">
        <v>1</v>
      </c>
      <c r="F2" s="21">
        <v>0</v>
      </c>
      <c r="G2" s="21">
        <v>0</v>
      </c>
      <c r="H2" s="21">
        <v>0</v>
      </c>
    </row>
    <row r="3" spans="1:15" x14ac:dyDescent="0.25">
      <c r="A3" s="21" t="s">
        <v>136</v>
      </c>
      <c r="B3" s="21" t="s">
        <v>123</v>
      </c>
      <c r="C3" s="21" t="s">
        <v>124</v>
      </c>
      <c r="D3" s="21">
        <f>66</f>
        <v>66</v>
      </c>
      <c r="E3" s="21">
        <v>4</v>
      </c>
      <c r="F3" s="21">
        <f>10.6</f>
        <v>10.6</v>
      </c>
      <c r="G3" s="21">
        <f>750</f>
        <v>750</v>
      </c>
      <c r="H3" s="21">
        <v>0</v>
      </c>
    </row>
    <row r="4" spans="1:15" x14ac:dyDescent="0.25">
      <c r="A4" s="21" t="s">
        <v>138</v>
      </c>
      <c r="B4" s="21" t="s">
        <v>125</v>
      </c>
      <c r="C4" s="21" t="s">
        <v>126</v>
      </c>
      <c r="D4" s="21">
        <f>23</f>
        <v>23</v>
      </c>
      <c r="E4" s="21">
        <v>4</v>
      </c>
      <c r="F4" s="21">
        <v>0</v>
      </c>
      <c r="G4" s="21">
        <v>0</v>
      </c>
      <c r="H4" s="21">
        <v>0</v>
      </c>
    </row>
    <row r="5" spans="1:15" x14ac:dyDescent="0.25">
      <c r="A5" s="21" t="s">
        <v>20</v>
      </c>
      <c r="B5" s="21" t="s">
        <v>128</v>
      </c>
      <c r="C5" s="21" t="s">
        <v>129</v>
      </c>
      <c r="D5" s="21">
        <v>552</v>
      </c>
      <c r="E5" s="21">
        <v>1</v>
      </c>
      <c r="F5" s="21">
        <v>0</v>
      </c>
      <c r="G5" s="21">
        <v>0</v>
      </c>
      <c r="H5" s="21">
        <f>5*E5</f>
        <v>5</v>
      </c>
    </row>
    <row r="6" spans="1:15" x14ac:dyDescent="0.25">
      <c r="A6" s="21" t="s">
        <v>137</v>
      </c>
      <c r="B6" s="21" t="s">
        <v>130</v>
      </c>
      <c r="C6" s="21">
        <v>17000055</v>
      </c>
      <c r="D6" s="21">
        <f>15</f>
        <v>15</v>
      </c>
      <c r="E6" s="21">
        <v>4</v>
      </c>
      <c r="F6" s="21">
        <v>0</v>
      </c>
      <c r="G6" s="21">
        <v>0</v>
      </c>
      <c r="H6" s="21">
        <v>0</v>
      </c>
      <c r="I6" s="59"/>
    </row>
    <row r="7" spans="1:15" x14ac:dyDescent="0.25">
      <c r="A7" s="21" t="s">
        <v>131</v>
      </c>
      <c r="B7" s="27" t="s">
        <v>167</v>
      </c>
      <c r="C7" s="21" t="s">
        <v>168</v>
      </c>
      <c r="D7" s="21">
        <v>200</v>
      </c>
      <c r="E7" s="21">
        <v>1</v>
      </c>
      <c r="F7" s="21">
        <v>1</v>
      </c>
      <c r="G7" s="21">
        <v>0</v>
      </c>
      <c r="H7" s="21">
        <v>0</v>
      </c>
      <c r="I7" s="59"/>
    </row>
    <row r="8" spans="1:15" x14ac:dyDescent="0.25">
      <c r="A8" s="83"/>
      <c r="B8" s="16" t="s">
        <v>31</v>
      </c>
      <c r="C8" s="27" t="s">
        <v>9</v>
      </c>
      <c r="D8" s="21">
        <f>D2*E2+D3*E3+D4*E4+D5*E5+D6*E6+D7*E7</f>
        <v>1448</v>
      </c>
      <c r="E8" s="21"/>
      <c r="F8" s="21">
        <f>F2*E2+F3*E3+F4*E4+F5*E5+F6*E6+F7*E7</f>
        <v>43.4</v>
      </c>
      <c r="G8" s="21">
        <f>G2*E2+G3*E3+G4*E4+G5*E5+G6*E6+G7*E7</f>
        <v>3000</v>
      </c>
      <c r="H8" s="21">
        <f>SUM(H2:H7)</f>
        <v>5</v>
      </c>
    </row>
    <row r="9" spans="1:15" x14ac:dyDescent="0.25">
      <c r="A9" s="59"/>
      <c r="B9" s="61"/>
      <c r="C9" s="59"/>
      <c r="D9" s="59"/>
      <c r="E9" s="59"/>
      <c r="F9" s="59"/>
      <c r="G9" s="59"/>
      <c r="H9" s="59"/>
    </row>
    <row r="10" spans="1:15" x14ac:dyDescent="0.25">
      <c r="A10" s="22" t="s">
        <v>139</v>
      </c>
      <c r="B10" s="24">
        <f>D8/(G8)</f>
        <v>0.48266666666666669</v>
      </c>
      <c r="C10" s="59"/>
      <c r="D10" s="59"/>
      <c r="E10" s="59"/>
      <c r="F10" s="59"/>
      <c r="G10" s="59"/>
      <c r="H10" s="59"/>
      <c r="M10" s="62" t="s">
        <v>196</v>
      </c>
      <c r="N10" s="62" t="s">
        <v>123</v>
      </c>
      <c r="O10" s="62" t="s">
        <v>197</v>
      </c>
    </row>
    <row r="11" spans="1:15" x14ac:dyDescent="0.25">
      <c r="A11" s="22" t="s">
        <v>134</v>
      </c>
      <c r="B11" s="24">
        <f>F3*E3*B10+F7</f>
        <v>21.465066666666665</v>
      </c>
      <c r="C11" s="59"/>
      <c r="D11" s="59"/>
      <c r="E11" s="59"/>
      <c r="F11" s="59"/>
      <c r="G11" s="59"/>
      <c r="H11" s="59"/>
      <c r="L11" s="20" t="s">
        <v>139</v>
      </c>
      <c r="M11" s="20">
        <v>0.34380952380952379</v>
      </c>
      <c r="N11" s="20">
        <v>0.48266666666666669</v>
      </c>
      <c r="O11" s="20">
        <v>0.37353255069370334</v>
      </c>
    </row>
    <row r="12" spans="1:15" x14ac:dyDescent="0.25">
      <c r="A12" s="22" t="s">
        <v>127</v>
      </c>
      <c r="B12" s="24">
        <f>60*H5/B11</f>
        <v>13.97619698362611</v>
      </c>
      <c r="C12" s="59"/>
      <c r="D12" s="59"/>
      <c r="E12" s="59"/>
      <c r="F12" s="59"/>
      <c r="G12" s="59"/>
      <c r="H12" s="59"/>
      <c r="L12" s="20" t="s">
        <v>134</v>
      </c>
      <c r="M12" s="20">
        <v>25.479238095238095</v>
      </c>
      <c r="N12" s="20">
        <v>21.465066666666665</v>
      </c>
      <c r="O12" s="20">
        <v>23.262540021344719</v>
      </c>
    </row>
    <row r="13" spans="1:15" x14ac:dyDescent="0.25">
      <c r="C13" s="59"/>
      <c r="D13" s="59"/>
      <c r="E13" s="59"/>
      <c r="F13" s="59"/>
      <c r="G13" s="59"/>
      <c r="H13" s="59"/>
      <c r="L13" s="20" t="s">
        <v>127</v>
      </c>
      <c r="M13" s="20">
        <v>11.774292421093552</v>
      </c>
      <c r="N13" s="20">
        <v>13.97619698362611</v>
      </c>
      <c r="O13" s="20">
        <v>12.896270128916822</v>
      </c>
    </row>
    <row r="14" spans="1:15" x14ac:dyDescent="0.25">
      <c r="A14" s="3" t="s">
        <v>118</v>
      </c>
      <c r="B14" s="3" t="s">
        <v>135</v>
      </c>
      <c r="C14" s="3" t="s">
        <v>2</v>
      </c>
      <c r="D14" s="3" t="s">
        <v>119</v>
      </c>
      <c r="E14" s="3" t="s">
        <v>195</v>
      </c>
      <c r="F14" s="3" t="s">
        <v>132</v>
      </c>
      <c r="G14" s="3" t="s">
        <v>133</v>
      </c>
      <c r="H14" s="3" t="s">
        <v>120</v>
      </c>
    </row>
    <row r="15" spans="1:15" x14ac:dyDescent="0.25">
      <c r="A15" s="21" t="s">
        <v>19</v>
      </c>
      <c r="B15" s="21" t="s">
        <v>121</v>
      </c>
      <c r="C15" s="21" t="s">
        <v>122</v>
      </c>
      <c r="D15" s="21">
        <v>280</v>
      </c>
      <c r="E15" s="21">
        <v>1</v>
      </c>
      <c r="F15" s="21">
        <v>0</v>
      </c>
      <c r="G15" s="21">
        <v>0</v>
      </c>
      <c r="H15" s="21">
        <v>0</v>
      </c>
    </row>
    <row r="16" spans="1:15" x14ac:dyDescent="0.25">
      <c r="A16" s="21" t="s">
        <v>136</v>
      </c>
      <c r="B16" s="21" t="s">
        <v>196</v>
      </c>
      <c r="C16" s="21" t="s">
        <v>124</v>
      </c>
      <c r="D16" s="21">
        <v>65</v>
      </c>
      <c r="E16" s="21">
        <v>4</v>
      </c>
      <c r="F16" s="21">
        <v>17.8</v>
      </c>
      <c r="G16" s="21">
        <v>1050</v>
      </c>
      <c r="H16" s="21">
        <v>0</v>
      </c>
    </row>
    <row r="17" spans="1:8" x14ac:dyDescent="0.25">
      <c r="A17" s="21" t="s">
        <v>138</v>
      </c>
      <c r="B17" s="21" t="s">
        <v>125</v>
      </c>
      <c r="C17" s="21" t="s">
        <v>126</v>
      </c>
      <c r="D17" s="21">
        <f>23</f>
        <v>23</v>
      </c>
      <c r="E17" s="21">
        <v>4</v>
      </c>
      <c r="F17" s="21">
        <v>0</v>
      </c>
      <c r="G17" s="21">
        <v>0</v>
      </c>
      <c r="H17" s="21">
        <v>0</v>
      </c>
    </row>
    <row r="18" spans="1:8" x14ac:dyDescent="0.25">
      <c r="A18" s="21" t="s">
        <v>20</v>
      </c>
      <c r="B18" s="21" t="s">
        <v>128</v>
      </c>
      <c r="C18" s="21" t="s">
        <v>129</v>
      </c>
      <c r="D18" s="21">
        <v>552</v>
      </c>
      <c r="E18" s="21">
        <v>1</v>
      </c>
      <c r="F18" s="21">
        <v>0</v>
      </c>
      <c r="G18" s="21">
        <v>0</v>
      </c>
      <c r="H18" s="21">
        <f>5*E18</f>
        <v>5</v>
      </c>
    </row>
    <row r="19" spans="1:8" x14ac:dyDescent="0.25">
      <c r="A19" s="21" t="s">
        <v>137</v>
      </c>
      <c r="B19" s="21" t="s">
        <v>130</v>
      </c>
      <c r="C19" s="21">
        <v>17000055</v>
      </c>
      <c r="D19" s="21">
        <f>15</f>
        <v>15</v>
      </c>
      <c r="E19" s="21">
        <v>4</v>
      </c>
      <c r="F19" s="21">
        <v>0</v>
      </c>
      <c r="G19" s="21">
        <v>0</v>
      </c>
      <c r="H19" s="21">
        <v>0</v>
      </c>
    </row>
    <row r="20" spans="1:8" x14ac:dyDescent="0.25">
      <c r="A20" s="21" t="s">
        <v>131</v>
      </c>
      <c r="B20" s="27" t="s">
        <v>167</v>
      </c>
      <c r="C20" s="21" t="s">
        <v>168</v>
      </c>
      <c r="D20" s="21">
        <v>200</v>
      </c>
      <c r="E20" s="21">
        <v>1</v>
      </c>
      <c r="F20" s="21">
        <v>1</v>
      </c>
      <c r="G20" s="21">
        <v>0</v>
      </c>
      <c r="H20" s="21">
        <v>0</v>
      </c>
    </row>
    <row r="21" spans="1:8" x14ac:dyDescent="0.25">
      <c r="A21" s="83"/>
      <c r="B21" s="16" t="s">
        <v>31</v>
      </c>
      <c r="C21" s="27" t="s">
        <v>9</v>
      </c>
      <c r="D21" s="21">
        <f>D15*E15+D16*E16+D17*E17+D18*E18+D19*E19+D20*E20</f>
        <v>1444</v>
      </c>
      <c r="E21" s="21"/>
      <c r="F21" s="21">
        <f>F15*E15+F16*E16+F17*E17+F18*E18+F19*E19+F20*E20</f>
        <v>72.2</v>
      </c>
      <c r="G21" s="21">
        <f>G15*E15+G16*E16+G17*E17+G18*E18+G19*E19+G20*E20</f>
        <v>4200</v>
      </c>
      <c r="H21" s="21">
        <f>SUM(H15:H20)</f>
        <v>5</v>
      </c>
    </row>
    <row r="22" spans="1:8" x14ac:dyDescent="0.25">
      <c r="A22" s="59"/>
      <c r="B22" s="61"/>
      <c r="C22" s="59"/>
      <c r="D22" s="59"/>
      <c r="E22" s="59"/>
      <c r="F22" s="59"/>
      <c r="G22" s="59"/>
      <c r="H22" s="59"/>
    </row>
    <row r="23" spans="1:8" x14ac:dyDescent="0.25">
      <c r="A23" s="22" t="s">
        <v>139</v>
      </c>
      <c r="B23" s="24">
        <f>D21/(G21)</f>
        <v>0.34380952380952379</v>
      </c>
      <c r="C23" s="59"/>
      <c r="D23" s="59"/>
      <c r="E23" s="59"/>
      <c r="F23" s="59"/>
      <c r="G23" s="59"/>
      <c r="H23" s="59"/>
    </row>
    <row r="24" spans="1:8" x14ac:dyDescent="0.25">
      <c r="A24" s="22" t="s">
        <v>134</v>
      </c>
      <c r="B24" s="24">
        <f>F16*E16*B23+F20</f>
        <v>25.479238095238095</v>
      </c>
      <c r="C24" s="59"/>
      <c r="D24" s="59"/>
      <c r="E24" s="59"/>
      <c r="F24" s="59"/>
      <c r="G24" s="59"/>
      <c r="H24" s="59"/>
    </row>
    <row r="25" spans="1:8" x14ac:dyDescent="0.25">
      <c r="A25" s="22" t="s">
        <v>127</v>
      </c>
      <c r="B25" s="24">
        <f>60*H18/B24</f>
        <v>11.774292421093552</v>
      </c>
      <c r="C25" s="59"/>
      <c r="D25" s="59"/>
      <c r="E25" s="59"/>
      <c r="F25" s="59"/>
      <c r="G25" s="59"/>
      <c r="H25" s="59"/>
    </row>
    <row r="27" spans="1:8" x14ac:dyDescent="0.25">
      <c r="A27" s="3" t="s">
        <v>118</v>
      </c>
      <c r="B27" s="3" t="s">
        <v>135</v>
      </c>
      <c r="C27" s="3" t="s">
        <v>2</v>
      </c>
      <c r="D27" s="3" t="s">
        <v>119</v>
      </c>
      <c r="E27" s="3" t="s">
        <v>195</v>
      </c>
      <c r="F27" s="3" t="s">
        <v>132</v>
      </c>
      <c r="G27" s="3" t="s">
        <v>133</v>
      </c>
      <c r="H27" s="3" t="s">
        <v>120</v>
      </c>
    </row>
    <row r="28" spans="1:8" x14ac:dyDescent="0.25">
      <c r="A28" s="21" t="s">
        <v>19</v>
      </c>
      <c r="B28" s="21" t="s">
        <v>121</v>
      </c>
      <c r="C28" s="21" t="s">
        <v>122</v>
      </c>
      <c r="D28" s="21">
        <v>280</v>
      </c>
      <c r="E28" s="21">
        <v>1</v>
      </c>
      <c r="F28" s="21">
        <v>0</v>
      </c>
      <c r="G28" s="21">
        <v>0</v>
      </c>
      <c r="H28" s="21">
        <v>0</v>
      </c>
    </row>
    <row r="29" spans="1:8" x14ac:dyDescent="0.25">
      <c r="A29" s="21" t="s">
        <v>136</v>
      </c>
      <c r="B29" s="21" t="s">
        <v>197</v>
      </c>
      <c r="C29" s="21" t="s">
        <v>124</v>
      </c>
      <c r="D29" s="21">
        <v>54</v>
      </c>
      <c r="E29" s="21">
        <v>4</v>
      </c>
      <c r="F29" s="21">
        <v>14.9</v>
      </c>
      <c r="G29" s="21">
        <v>937</v>
      </c>
      <c r="H29" s="21">
        <v>0</v>
      </c>
    </row>
    <row r="30" spans="1:8" x14ac:dyDescent="0.25">
      <c r="A30" s="21" t="s">
        <v>138</v>
      </c>
      <c r="B30" s="21" t="s">
        <v>125</v>
      </c>
      <c r="C30" s="21" t="s">
        <v>126</v>
      </c>
      <c r="D30" s="21">
        <f>23</f>
        <v>23</v>
      </c>
      <c r="E30" s="21">
        <v>4</v>
      </c>
      <c r="F30" s="21">
        <v>0</v>
      </c>
      <c r="G30" s="21">
        <v>0</v>
      </c>
      <c r="H30" s="21">
        <v>0</v>
      </c>
    </row>
    <row r="31" spans="1:8" x14ac:dyDescent="0.25">
      <c r="A31" s="21" t="s">
        <v>20</v>
      </c>
      <c r="B31" s="21" t="s">
        <v>128</v>
      </c>
      <c r="C31" s="21" t="s">
        <v>129</v>
      </c>
      <c r="D31" s="21">
        <v>552</v>
      </c>
      <c r="E31" s="21">
        <v>1</v>
      </c>
      <c r="F31" s="21">
        <v>0</v>
      </c>
      <c r="G31" s="21">
        <v>0</v>
      </c>
      <c r="H31" s="21">
        <f>5*E31</f>
        <v>5</v>
      </c>
    </row>
    <row r="32" spans="1:8" x14ac:dyDescent="0.25">
      <c r="A32" s="21" t="s">
        <v>137</v>
      </c>
      <c r="B32" s="21" t="s">
        <v>130</v>
      </c>
      <c r="C32" s="21">
        <v>17000055</v>
      </c>
      <c r="D32" s="21">
        <f>15</f>
        <v>15</v>
      </c>
      <c r="E32" s="21">
        <v>4</v>
      </c>
      <c r="F32" s="21">
        <v>0</v>
      </c>
      <c r="G32" s="21">
        <v>0</v>
      </c>
      <c r="H32" s="21">
        <v>0</v>
      </c>
    </row>
    <row r="33" spans="1:8" x14ac:dyDescent="0.25">
      <c r="A33" s="21" t="s">
        <v>131</v>
      </c>
      <c r="B33" s="27" t="s">
        <v>167</v>
      </c>
      <c r="C33" s="21" t="s">
        <v>168</v>
      </c>
      <c r="D33" s="21">
        <v>200</v>
      </c>
      <c r="E33" s="21">
        <v>1</v>
      </c>
      <c r="F33" s="21">
        <v>1</v>
      </c>
      <c r="G33" s="21">
        <v>0</v>
      </c>
      <c r="H33" s="21">
        <v>0</v>
      </c>
    </row>
    <row r="34" spans="1:8" x14ac:dyDescent="0.25">
      <c r="A34" s="83"/>
      <c r="B34" s="16" t="s">
        <v>31</v>
      </c>
      <c r="C34" s="27" t="s">
        <v>9</v>
      </c>
      <c r="D34" s="21">
        <f>D28*E28+D29*E29+D30*E30+D31*E31+D32*E32+D33*E33</f>
        <v>1400</v>
      </c>
      <c r="E34" s="21"/>
      <c r="F34" s="21">
        <f>F28*E28+F29*E29+F30*E30+F31*E31+F32*E32+F33*E33</f>
        <v>60.6</v>
      </c>
      <c r="G34" s="21">
        <f>G28*E28+G29*E29+G30*E30+G31*E31+G32*E32+G33*E33</f>
        <v>3748</v>
      </c>
      <c r="H34" s="21">
        <f>SUM(H28:H33)</f>
        <v>5</v>
      </c>
    </row>
    <row r="35" spans="1:8" x14ac:dyDescent="0.25">
      <c r="A35" s="59"/>
      <c r="B35" s="61"/>
      <c r="C35" s="59"/>
      <c r="D35" s="59"/>
      <c r="E35" s="59"/>
      <c r="F35" s="59"/>
      <c r="G35" s="59"/>
      <c r="H35" s="59"/>
    </row>
    <row r="36" spans="1:8" x14ac:dyDescent="0.25">
      <c r="A36" s="22" t="s">
        <v>139</v>
      </c>
      <c r="B36" s="24">
        <f>D34/(G34)</f>
        <v>0.37353255069370334</v>
      </c>
      <c r="C36" s="59"/>
      <c r="D36" s="59"/>
      <c r="E36" s="59"/>
      <c r="F36" s="59"/>
      <c r="G36" s="59"/>
      <c r="H36" s="59"/>
    </row>
    <row r="37" spans="1:8" x14ac:dyDescent="0.25">
      <c r="A37" s="22" t="s">
        <v>134</v>
      </c>
      <c r="B37" s="24">
        <f>F29*E29*B36+F33</f>
        <v>23.262540021344719</v>
      </c>
      <c r="C37" s="59"/>
      <c r="D37" s="59"/>
      <c r="E37" s="59"/>
      <c r="F37" s="59"/>
      <c r="G37" s="59"/>
      <c r="H37" s="59"/>
    </row>
    <row r="38" spans="1:8" x14ac:dyDescent="0.25">
      <c r="A38" s="22" t="s">
        <v>127</v>
      </c>
      <c r="B38" s="24">
        <f>60*H31/B37</f>
        <v>12.896270128916822</v>
      </c>
      <c r="C38" s="59"/>
      <c r="D38" s="59"/>
      <c r="E38" s="59"/>
      <c r="F38" s="59"/>
      <c r="G38" s="59"/>
      <c r="H38" s="59"/>
    </row>
  </sheetData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C12" sqref="C12"/>
    </sheetView>
  </sheetViews>
  <sheetFormatPr defaultRowHeight="15" x14ac:dyDescent="0.25"/>
  <cols>
    <col min="1" max="2" width="20.7109375" customWidth="1"/>
    <col min="3" max="3" width="22.7109375" customWidth="1"/>
    <col min="4" max="4" width="13" customWidth="1"/>
    <col min="5" max="5" width="21.5703125" customWidth="1"/>
    <col min="6" max="6" width="7.5703125" customWidth="1"/>
  </cols>
  <sheetData>
    <row r="1" spans="1:6" ht="30" customHeight="1" x14ac:dyDescent="0.25">
      <c r="A1" s="81" t="s">
        <v>174</v>
      </c>
      <c r="B1" s="81" t="s">
        <v>175</v>
      </c>
      <c r="C1" s="81" t="s">
        <v>176</v>
      </c>
      <c r="D1" s="81" t="s">
        <v>177</v>
      </c>
      <c r="E1" s="81" t="s">
        <v>178</v>
      </c>
      <c r="F1" s="81" t="s">
        <v>179</v>
      </c>
    </row>
    <row r="2" spans="1:6" x14ac:dyDescent="0.25">
      <c r="A2" s="20" t="s">
        <v>180</v>
      </c>
      <c r="B2" s="20" t="s">
        <v>181</v>
      </c>
      <c r="C2" s="20" t="s">
        <v>183</v>
      </c>
      <c r="D2" s="20" t="s">
        <v>182</v>
      </c>
      <c r="E2" s="20" t="s">
        <v>186</v>
      </c>
      <c r="F2" s="11">
        <v>26.95</v>
      </c>
    </row>
    <row r="3" spans="1:6" x14ac:dyDescent="0.25">
      <c r="A3" s="20" t="s">
        <v>184</v>
      </c>
      <c r="B3" s="20" t="s">
        <v>185</v>
      </c>
      <c r="C3" s="20" t="s">
        <v>189</v>
      </c>
      <c r="D3" s="20" t="s">
        <v>191</v>
      </c>
      <c r="E3" s="20" t="s">
        <v>186</v>
      </c>
      <c r="F3" s="11">
        <v>17</v>
      </c>
    </row>
    <row r="4" spans="1:6" x14ac:dyDescent="0.25">
      <c r="A4" s="20" t="s">
        <v>187</v>
      </c>
      <c r="B4" s="20" t="s">
        <v>185</v>
      </c>
      <c r="C4" s="20" t="s">
        <v>192</v>
      </c>
      <c r="D4" s="20" t="s">
        <v>191</v>
      </c>
      <c r="E4" s="20" t="s">
        <v>188</v>
      </c>
      <c r="F4" s="11">
        <v>13.49</v>
      </c>
    </row>
    <row r="5" spans="1:6" x14ac:dyDescent="0.25">
      <c r="A5" s="20" t="s">
        <v>140</v>
      </c>
      <c r="B5" s="20" t="s">
        <v>185</v>
      </c>
      <c r="C5" s="20" t="s">
        <v>190</v>
      </c>
      <c r="D5" s="20" t="s">
        <v>191</v>
      </c>
      <c r="E5" s="20" t="s">
        <v>186</v>
      </c>
      <c r="F5" s="11">
        <v>12.99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Project Schedule</vt:lpstr>
      <vt:lpstr>Budget&amp;Parts-Detailed</vt:lpstr>
      <vt:lpstr>Team Organization</vt:lpstr>
      <vt:lpstr>Status</vt:lpstr>
      <vt:lpstr>Budget&amp;Parts-Generic</vt:lpstr>
      <vt:lpstr>Flight Time-Calculator</vt:lpstr>
      <vt:lpstr>Comparison of MCUs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CAIN, NATHANIEL G. (KSC-ADT00)</dc:creator>
  <cp:lastModifiedBy>asusHD</cp:lastModifiedBy>
  <cp:lastPrinted>2013-09-11T14:05:08Z</cp:lastPrinted>
  <dcterms:created xsi:type="dcterms:W3CDTF">2013-09-11T12:32:24Z</dcterms:created>
  <dcterms:modified xsi:type="dcterms:W3CDTF">2014-04-25T18:44:07Z</dcterms:modified>
</cp:coreProperties>
</file>